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Шукшина, 12" sheetId="1" r:id="rId1"/>
  </sheets>
  <calcPr calcId="125725"/>
</workbook>
</file>

<file path=xl/calcChain.xml><?xml version="1.0" encoding="utf-8"?>
<calcChain xmlns="http://schemas.openxmlformats.org/spreadsheetml/2006/main">
  <c r="C49" i="1"/>
  <c r="D49" s="1"/>
  <c r="C48"/>
  <c r="D48" s="1"/>
  <c r="D47"/>
  <c r="C47"/>
  <c r="C42"/>
  <c r="D42" s="1"/>
  <c r="C41"/>
  <c r="C38"/>
  <c r="D38" s="1"/>
  <c r="C29"/>
  <c r="D29" s="1"/>
  <c r="C26"/>
  <c r="C18"/>
  <c r="D18" s="1"/>
  <c r="E43" l="1"/>
  <c r="C43" l="1"/>
  <c r="D41"/>
  <c r="D45"/>
  <c r="C45" s="1"/>
  <c r="E45" s="1"/>
  <c r="D26"/>
  <c r="C31"/>
  <c r="E31" s="1"/>
  <c r="C32"/>
  <c r="E32" s="1"/>
  <c r="D33" l="1"/>
  <c r="C39"/>
  <c r="E39" s="1"/>
  <c r="C37"/>
  <c r="C36"/>
  <c r="E36" s="1"/>
  <c r="C35"/>
  <c r="E35" s="1"/>
  <c r="D27"/>
  <c r="C30"/>
  <c r="E30" s="1"/>
  <c r="D23"/>
  <c r="C25"/>
  <c r="E25" s="1"/>
  <c r="C34"/>
  <c r="E34" s="1"/>
  <c r="C28"/>
  <c r="E28" s="1"/>
  <c r="E27" s="1"/>
  <c r="C24"/>
  <c r="C19"/>
  <c r="C23" l="1"/>
  <c r="E19"/>
  <c r="E37"/>
  <c r="C33"/>
  <c r="E24"/>
  <c r="E23" s="1"/>
  <c r="C27"/>
  <c r="D22"/>
  <c r="D10"/>
  <c r="C12"/>
  <c r="C16" l="1"/>
  <c r="E21"/>
  <c r="C21" s="1"/>
  <c r="D21" s="1"/>
  <c r="C22"/>
  <c r="C20"/>
  <c r="E20" s="1"/>
  <c r="E17" s="1"/>
  <c r="D11"/>
  <c r="E33"/>
  <c r="E22" s="1"/>
  <c r="C17" l="1"/>
  <c r="D20"/>
  <c r="D17" s="1"/>
  <c r="C15"/>
  <c r="D43" s="1"/>
  <c r="D16"/>
  <c r="E16"/>
  <c r="E15" s="1"/>
  <c r="D15" l="1"/>
  <c r="D40" s="1"/>
  <c r="D44" s="1"/>
  <c r="C44" s="1"/>
  <c r="E44" s="1"/>
  <c r="C40" l="1"/>
  <c r="E40" s="1"/>
</calcChain>
</file>

<file path=xl/sharedStrings.xml><?xml version="1.0" encoding="utf-8"?>
<sst xmlns="http://schemas.openxmlformats.org/spreadsheetml/2006/main" count="82" uniqueCount="80">
  <si>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</si>
  <si>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</si>
  <si>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</si>
  <si>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</si>
  <si>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</si>
  <si>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</si>
  <si>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</si>
  <si>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</si>
  <si>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</si>
  <si>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</si>
  <si>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</si>
  <si>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</si>
  <si>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</si>
  <si>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</si>
  <si>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</si>
  <si>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</si>
  <si>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</si>
  <si>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</si>
  <si>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</si>
  <si>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</si>
  <si>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</si>
  <si>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</si>
  <si>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</si>
  <si>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</si>
  <si>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</si>
  <si>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</si>
  <si>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</si>
  <si>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</si>
  <si>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</si>
  <si>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</si>
  <si>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</si>
  <si>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</si>
  <si>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</si>
  <si>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</si>
  <si>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</si>
  <si>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</si>
  <si>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</si>
  <si>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</si>
  <si>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</si>
  <si>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</si>
  <si>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</si>
  <si>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</si>
  <si>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</si>
  <si>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</si>
  <si>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</si>
  <si>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</si>
  <si>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</si>
  <si>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</si>
  <si>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</si>
  <si>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</si>
  <si>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</si>
  <si>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</si>
  <si>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</si>
  <si>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</si>
  <si>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Доход дома за месяц</t>
  </si>
  <si>
    <t>Страхование лифтов ( 1 лифт-87,56)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</si>
  <si>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</si>
  <si>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</si>
  <si>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</si>
  <si>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</si>
  <si>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</si>
  <si>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</si>
  <si>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</si>
  <si>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</si>
  <si>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</si>
  <si>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</si>
  <si>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</si>
  <si>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</si>
  <si>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ул.Шукшина, 12</t>
  </si>
  <si>
    <t>3.1.</t>
  </si>
  <si>
    <t>3.2.</t>
  </si>
  <si>
    <t>Ремонт межпанельных швов</t>
  </si>
  <si>
    <t>Ремонт кровли по заявкам</t>
  </si>
  <si>
    <t>4.1.</t>
  </si>
  <si>
    <t>Установка межтамбурных дверей в подъезде №1-6</t>
  </si>
  <si>
    <t>4.2.</t>
  </si>
  <si>
    <t>Установка шпингалетов на дверях мусороприемных камер 6 шт.</t>
  </si>
  <si>
    <t>4.3.</t>
  </si>
  <si>
    <t>Сварные работы по ограждению 1 пролета (5 м.) у 6 подъезда</t>
  </si>
  <si>
    <t>Текущая экономия на МКД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</si>
</sst>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"/>
  </numFmts>
  <fonts count="7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4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6" fillId="0" borderId="1" xfId="0" applyNumberFormat="1" applyFont="1" applyBorder="1"/>
    <xf numFmtId="2" fontId="5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4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topLeftCell="A31" zoomScaleNormal="100" workbookViewId="0">
      <selection activeCell="E60" sqref="E60"/>
    </sheetView>
  </sheetViews>
  <sheetFormatPr defaultRowHeight="12.75"/>
  <cols>
    <col min="1" max="1" width="8.5703125" style="34" customWidth="1"/>
    <col min="2" max="2" width="51.85546875" style="33" customWidth="1"/>
    <col min="3" max="3" width="11.7109375" style="33" customWidth="1"/>
    <col min="4" max="4" width="11.85546875" style="33" customWidth="1"/>
    <col min="5" max="5" width="12.28515625" style="33" customWidth="1"/>
    <col min="6" max="16384" width="9.140625" style="33"/>
  </cols>
  <sheetData>
    <row r="1" spans="1:5">
      <c r="A1" s="35" t="s">
        <v>68</v>
      </c>
      <c r="B1" s="35"/>
      <c r="C1" s="35"/>
      <c r="D1" s="35"/>
      <c r="E1" s="35"/>
    </row>
    <row r="2" spans="1:5">
      <c r="A2" s="35"/>
      <c r="B2" s="35"/>
      <c r="C2" s="35"/>
      <c r="D2" s="35"/>
      <c r="E2" s="35"/>
    </row>
    <row r="3" spans="1:5">
      <c r="A3" s="36"/>
      <c r="B3" s="36"/>
      <c r="C3" s="36"/>
      <c r="D3" s="36"/>
      <c r="E3" s="36"/>
    </row>
    <row r="4" spans="1:5">
      <c r="A4" s="37" t="s">
        <v>0</v>
      </c>
      <c r="B4" s="38"/>
      <c r="C4" s="37" t="s">
        <v>1</v>
      </c>
      <c r="D4" s="39"/>
      <c r="E4" s="38"/>
    </row>
    <row r="5" spans="1:5">
      <c r="A5" s="37" t="s">
        <v>2</v>
      </c>
      <c r="B5" s="38"/>
      <c r="C5" s="40">
        <v>6</v>
      </c>
      <c r="D5" s="41"/>
      <c r="E5" s="42"/>
    </row>
    <row r="6" spans="1:5">
      <c r="A6" s="37" t="s">
        <v>3</v>
      </c>
      <c r="B6" s="38"/>
      <c r="C6" s="40">
        <v>11678.9</v>
      </c>
      <c r="D6" s="41"/>
      <c r="E6" s="42"/>
    </row>
    <row r="7" spans="1:5">
      <c r="A7" s="37" t="s">
        <v>4</v>
      </c>
      <c r="B7" s="38"/>
      <c r="C7" s="40">
        <v>1774.9</v>
      </c>
      <c r="D7" s="41"/>
      <c r="E7" s="42"/>
    </row>
    <row r="8" spans="1:5">
      <c r="A8" s="37" t="s">
        <v>5</v>
      </c>
      <c r="B8" s="38"/>
      <c r="C8" s="40">
        <v>8.5</v>
      </c>
      <c r="D8" s="41"/>
      <c r="E8" s="42"/>
    </row>
    <row r="9" spans="1:5">
      <c r="A9" s="37" t="s">
        <v>6</v>
      </c>
      <c r="B9" s="38"/>
      <c r="C9" s="40">
        <v>27000</v>
      </c>
      <c r="D9" s="41"/>
      <c r="E9" s="42"/>
    </row>
    <row r="10" spans="1:5">
      <c r="A10" s="3"/>
      <c r="B10" s="4" t="s">
        <v>54</v>
      </c>
      <c r="C10" s="3"/>
      <c r="D10" s="5">
        <f>C6*C8</f>
        <v>99270.65</v>
      </c>
      <c r="E10" s="4"/>
    </row>
    <row r="11" spans="1:5">
      <c r="A11" s="3"/>
      <c r="B11" s="4" t="s">
        <v>61</v>
      </c>
      <c r="C11" s="3"/>
      <c r="D11" s="5">
        <f>D10+(C9/12)</f>
        <v>101520.65</v>
      </c>
      <c r="E11" s="4"/>
    </row>
    <row r="12" spans="1:5">
      <c r="A12" s="37" t="s">
        <v>7</v>
      </c>
      <c r="B12" s="38"/>
      <c r="C12" s="37">
        <f>(C6*C8*12)+C9</f>
        <v>1218247.7999999998</v>
      </c>
      <c r="D12" s="39"/>
      <c r="E12" s="38"/>
    </row>
    <row r="13" spans="1:5">
      <c r="A13" s="37" t="s">
        <v>8</v>
      </c>
      <c r="B13" s="39"/>
      <c r="C13" s="39"/>
      <c r="D13" s="39"/>
      <c r="E13" s="38"/>
    </row>
    <row r="14" spans="1:5" ht="25.5">
      <c r="A14" s="6"/>
      <c r="B14" s="7" t="s">
        <v>12</v>
      </c>
      <c r="C14" s="7" t="s">
        <v>13</v>
      </c>
      <c r="D14" s="8" t="s">
        <v>14</v>
      </c>
      <c r="E14" s="7" t="s">
        <v>15</v>
      </c>
    </row>
    <row r="15" spans="1:5" ht="13.5">
      <c r="A15" s="9">
        <v>1</v>
      </c>
      <c r="B15" s="10" t="s">
        <v>9</v>
      </c>
      <c r="C15" s="11">
        <f>C16+C17</f>
        <v>24627.072663333332</v>
      </c>
      <c r="D15" s="11">
        <f>D16+D17</f>
        <v>2.1956073913924543</v>
      </c>
      <c r="E15" s="11">
        <f>E16+E17</f>
        <v>295524.87196000002</v>
      </c>
    </row>
    <row r="16" spans="1:5">
      <c r="A16" s="12" t="s">
        <v>10</v>
      </c>
      <c r="B16" s="1" t="s">
        <v>11</v>
      </c>
      <c r="C16" s="13">
        <f>(D10*15.42%)+(C9*15.42%/12)</f>
        <v>15654.48423</v>
      </c>
      <c r="D16" s="14">
        <f>C16/C6</f>
        <v>1.3404074210756149</v>
      </c>
      <c r="E16" s="14">
        <f>C16*12</f>
        <v>187853.81075999999</v>
      </c>
    </row>
    <row r="17" spans="1:5">
      <c r="A17" s="6" t="s">
        <v>16</v>
      </c>
      <c r="B17" s="1" t="s">
        <v>17</v>
      </c>
      <c r="C17" s="15">
        <f>SUM(C18:C20)</f>
        <v>8972.5884333333343</v>
      </c>
      <c r="D17" s="15">
        <f>SUM(D18:D21)</f>
        <v>0.85519997031683925</v>
      </c>
      <c r="E17" s="15">
        <f t="shared" ref="E17" si="0">SUM(E18:E20)</f>
        <v>107671.0612</v>
      </c>
    </row>
    <row r="18" spans="1:5">
      <c r="A18" s="12" t="s">
        <v>18</v>
      </c>
      <c r="B18" s="1" t="s">
        <v>19</v>
      </c>
      <c r="C18" s="14">
        <f>E18/12</f>
        <v>2444.0833333333335</v>
      </c>
      <c r="D18" s="14">
        <f>C18/C6</f>
        <v>0.20927341901491867</v>
      </c>
      <c r="E18" s="13">
        <v>29329</v>
      </c>
    </row>
    <row r="19" spans="1:5" ht="38.25">
      <c r="A19" s="12" t="s">
        <v>20</v>
      </c>
      <c r="B19" s="2" t="s">
        <v>21</v>
      </c>
      <c r="C19" s="14">
        <f>D19*C6</f>
        <v>3153.3029999999999</v>
      </c>
      <c r="D19" s="1">
        <v>0.27</v>
      </c>
      <c r="E19" s="14">
        <f>C19*12</f>
        <v>37839.635999999999</v>
      </c>
    </row>
    <row r="20" spans="1:5">
      <c r="A20" s="12" t="s">
        <v>22</v>
      </c>
      <c r="B20" s="1" t="s">
        <v>23</v>
      </c>
      <c r="C20" s="14">
        <f>D10*3.4%</f>
        <v>3375.2021</v>
      </c>
      <c r="D20" s="14">
        <f>C20/C6</f>
        <v>0.28899999999999998</v>
      </c>
      <c r="E20" s="14">
        <f>C20*12</f>
        <v>40502.425199999998</v>
      </c>
    </row>
    <row r="21" spans="1:5">
      <c r="A21" s="12" t="s">
        <v>63</v>
      </c>
      <c r="B21" s="1" t="s">
        <v>64</v>
      </c>
      <c r="C21" s="14">
        <f>E21/12</f>
        <v>1015.2064999999999</v>
      </c>
      <c r="D21" s="14">
        <f>C21/C6</f>
        <v>8.6926551301920549E-2</v>
      </c>
      <c r="E21" s="14">
        <f>C12*1%</f>
        <v>12182.477999999999</v>
      </c>
    </row>
    <row r="22" spans="1:5" ht="13.5">
      <c r="A22" s="16" t="s">
        <v>24</v>
      </c>
      <c r="B22" s="10" t="s">
        <v>25</v>
      </c>
      <c r="C22" s="11">
        <f>C23+C27+C33</f>
        <v>68278.152666666661</v>
      </c>
      <c r="D22" s="11">
        <f>D23+D27+D33</f>
        <v>5.8462828405643226</v>
      </c>
      <c r="E22" s="11">
        <f>E23+E27+E33</f>
        <v>819337.83199999994</v>
      </c>
    </row>
    <row r="23" spans="1:5">
      <c r="A23" s="17" t="s">
        <v>26</v>
      </c>
      <c r="B23" s="18" t="s">
        <v>27</v>
      </c>
      <c r="C23" s="19">
        <f>SUM(C24:C26)</f>
        <v>2729.9270000000001</v>
      </c>
      <c r="D23" s="19">
        <f>SUM(D24:D26)</f>
        <v>0.23374864071102586</v>
      </c>
      <c r="E23" s="19">
        <f>SUM(E24:E26)</f>
        <v>32759.124</v>
      </c>
    </row>
    <row r="24" spans="1:5">
      <c r="A24" s="12" t="s">
        <v>28</v>
      </c>
      <c r="B24" s="2" t="s">
        <v>58</v>
      </c>
      <c r="C24" s="14">
        <f>D24*C6</f>
        <v>2102.2019999999998</v>
      </c>
      <c r="D24" s="1">
        <v>0.18</v>
      </c>
      <c r="E24" s="14">
        <f>C24*12</f>
        <v>25226.423999999999</v>
      </c>
    </row>
    <row r="25" spans="1:5">
      <c r="A25" s="12" t="s">
        <v>29</v>
      </c>
      <c r="B25" s="1" t="s">
        <v>30</v>
      </c>
      <c r="C25" s="14">
        <f>D25*C6</f>
        <v>583.94500000000005</v>
      </c>
      <c r="D25" s="1">
        <v>0.05</v>
      </c>
      <c r="E25" s="14">
        <f>C25*12</f>
        <v>7007.34</v>
      </c>
    </row>
    <row r="26" spans="1:5">
      <c r="A26" s="20" t="s">
        <v>31</v>
      </c>
      <c r="B26" s="1" t="s">
        <v>55</v>
      </c>
      <c r="C26" s="1">
        <f>E26/12</f>
        <v>43.78</v>
      </c>
      <c r="D26" s="21">
        <f>C26/C6</f>
        <v>3.7486407110258672E-3</v>
      </c>
      <c r="E26" s="22">
        <v>525.36</v>
      </c>
    </row>
    <row r="27" spans="1:5">
      <c r="A27" s="17" t="s">
        <v>32</v>
      </c>
      <c r="B27" s="23" t="s">
        <v>33</v>
      </c>
      <c r="C27" s="19">
        <f>SUM(C28:C32)</f>
        <v>32014.405999999999</v>
      </c>
      <c r="D27" s="19">
        <f>SUM(D28:D32)</f>
        <v>2.7412175804228136</v>
      </c>
      <c r="E27" s="19">
        <f>SUM(E28:E32)</f>
        <v>384172.87199999997</v>
      </c>
    </row>
    <row r="28" spans="1:5">
      <c r="A28" s="12" t="s">
        <v>34</v>
      </c>
      <c r="B28" s="2" t="s">
        <v>59</v>
      </c>
      <c r="C28" s="14">
        <f>D28*C6</f>
        <v>20438.075000000001</v>
      </c>
      <c r="D28" s="1">
        <v>1.75</v>
      </c>
      <c r="E28" s="14">
        <f>C28*12</f>
        <v>245256.90000000002</v>
      </c>
    </row>
    <row r="29" spans="1:5">
      <c r="A29" s="20" t="s">
        <v>35</v>
      </c>
      <c r="B29" s="1" t="s">
        <v>36</v>
      </c>
      <c r="C29" s="22">
        <f>E29/12</f>
        <v>2350</v>
      </c>
      <c r="D29" s="14">
        <f>C29/C6</f>
        <v>0.20121758042281379</v>
      </c>
      <c r="E29" s="1">
        <v>28200</v>
      </c>
    </row>
    <row r="30" spans="1:5">
      <c r="A30" s="12" t="s">
        <v>37</v>
      </c>
      <c r="B30" s="1" t="s">
        <v>30</v>
      </c>
      <c r="C30" s="14">
        <f>D30*C6</f>
        <v>1051.1009999999999</v>
      </c>
      <c r="D30" s="1">
        <v>0.09</v>
      </c>
      <c r="E30" s="14">
        <f>C30*12</f>
        <v>12613.212</v>
      </c>
    </row>
    <row r="31" spans="1:5">
      <c r="A31" s="20" t="s">
        <v>38</v>
      </c>
      <c r="B31" s="1" t="s">
        <v>40</v>
      </c>
      <c r="C31" s="14">
        <f>D31*C6</f>
        <v>350.36699999999996</v>
      </c>
      <c r="D31" s="1">
        <v>0.03</v>
      </c>
      <c r="E31" s="14">
        <f>C31*12</f>
        <v>4204.4039999999995</v>
      </c>
    </row>
    <row r="32" spans="1:5">
      <c r="A32" s="20" t="s">
        <v>39</v>
      </c>
      <c r="B32" s="1" t="s">
        <v>41</v>
      </c>
      <c r="C32" s="14">
        <f>D32*C6</f>
        <v>7824.8630000000003</v>
      </c>
      <c r="D32" s="1">
        <v>0.67</v>
      </c>
      <c r="E32" s="14">
        <f>C32*12</f>
        <v>93898.356</v>
      </c>
    </row>
    <row r="33" spans="1:5" ht="25.5">
      <c r="A33" s="17" t="s">
        <v>42</v>
      </c>
      <c r="B33" s="18" t="s">
        <v>43</v>
      </c>
      <c r="C33" s="19">
        <f>SUM(C34:C39)</f>
        <v>33533.819666666663</v>
      </c>
      <c r="D33" s="19">
        <f>SUM(D34:D39)</f>
        <v>2.8713166194304827</v>
      </c>
      <c r="E33" s="19">
        <f>SUM(E34:E39)</f>
        <v>402405.83599999995</v>
      </c>
    </row>
    <row r="34" spans="1:5" ht="25.5">
      <c r="A34" s="12" t="s">
        <v>44</v>
      </c>
      <c r="B34" s="2" t="s">
        <v>60</v>
      </c>
      <c r="C34" s="14">
        <f>D34*C6</f>
        <v>29547.616999999998</v>
      </c>
      <c r="D34" s="1">
        <v>2.5299999999999998</v>
      </c>
      <c r="E34" s="14">
        <f>C34*12</f>
        <v>354571.40399999998</v>
      </c>
    </row>
    <row r="35" spans="1:5">
      <c r="A35" s="12" t="s">
        <v>46</v>
      </c>
      <c r="B35" s="1" t="s">
        <v>45</v>
      </c>
      <c r="C35" s="14">
        <f>D35*C6</f>
        <v>1051.1009999999999</v>
      </c>
      <c r="D35" s="1">
        <v>0.09</v>
      </c>
      <c r="E35" s="14">
        <f t="shared" ref="E35:E39" si="1">C35*12</f>
        <v>12613.212</v>
      </c>
    </row>
    <row r="36" spans="1:5">
      <c r="A36" s="12" t="s">
        <v>47</v>
      </c>
      <c r="B36" s="1" t="s">
        <v>48</v>
      </c>
      <c r="C36" s="14">
        <f>D36*C6</f>
        <v>233.578</v>
      </c>
      <c r="D36" s="1">
        <v>0.02</v>
      </c>
      <c r="E36" s="14">
        <f t="shared" si="1"/>
        <v>2802.9360000000001</v>
      </c>
    </row>
    <row r="37" spans="1:5">
      <c r="A37" s="12" t="s">
        <v>49</v>
      </c>
      <c r="B37" s="1" t="s">
        <v>50</v>
      </c>
      <c r="C37" s="14">
        <f>D37*C6</f>
        <v>350.36699999999996</v>
      </c>
      <c r="D37" s="1">
        <v>0.03</v>
      </c>
      <c r="E37" s="14">
        <f t="shared" si="1"/>
        <v>4204.4039999999995</v>
      </c>
    </row>
    <row r="38" spans="1:5">
      <c r="A38" s="20" t="s">
        <v>51</v>
      </c>
      <c r="B38" s="1" t="s">
        <v>52</v>
      </c>
      <c r="C38" s="24">
        <f>E38/12</f>
        <v>1183.2666666666667</v>
      </c>
      <c r="D38" s="25">
        <f>C38/C6</f>
        <v>0.1013166194304829</v>
      </c>
      <c r="E38" s="24">
        <v>14199.2</v>
      </c>
    </row>
    <row r="39" spans="1:5">
      <c r="A39" s="12" t="s">
        <v>53</v>
      </c>
      <c r="B39" s="1" t="s">
        <v>30</v>
      </c>
      <c r="C39" s="14">
        <f>D39*C6</f>
        <v>1167.8900000000001</v>
      </c>
      <c r="D39" s="1">
        <v>0.1</v>
      </c>
      <c r="E39" s="14">
        <f t="shared" si="1"/>
        <v>14014.68</v>
      </c>
    </row>
    <row r="40" spans="1:5">
      <c r="A40" s="17" t="s">
        <v>65</v>
      </c>
      <c r="B40" s="23" t="s">
        <v>56</v>
      </c>
      <c r="C40" s="23">
        <f>D40*C6</f>
        <v>5350.2181699999983</v>
      </c>
      <c r="D40" s="19">
        <f>C8-D15-D22</f>
        <v>0.45810976804322312</v>
      </c>
      <c r="E40" s="19">
        <f>C40*12</f>
        <v>64202.618039999979</v>
      </c>
    </row>
    <row r="41" spans="1:5">
      <c r="A41" s="12" t="s">
        <v>69</v>
      </c>
      <c r="B41" s="1" t="s">
        <v>71</v>
      </c>
      <c r="C41" s="14">
        <f>E41/12</f>
        <v>2916.6666666666665</v>
      </c>
      <c r="D41" s="14">
        <f>C41/C6</f>
        <v>0.24973813173044265</v>
      </c>
      <c r="E41" s="22">
        <v>35000</v>
      </c>
    </row>
    <row r="42" spans="1:5">
      <c r="A42" s="12" t="s">
        <v>70</v>
      </c>
      <c r="B42" s="1" t="s">
        <v>72</v>
      </c>
      <c r="C42" s="14">
        <f>E42/12</f>
        <v>2500</v>
      </c>
      <c r="D42" s="14">
        <f>C42/C6</f>
        <v>0.21406125576895085</v>
      </c>
      <c r="E42" s="22">
        <v>30000</v>
      </c>
    </row>
    <row r="43" spans="1:5">
      <c r="A43" s="12"/>
      <c r="B43" s="26" t="s">
        <v>67</v>
      </c>
      <c r="C43" s="27">
        <f>SUM(C41:C42)</f>
        <v>5416.6666666666661</v>
      </c>
      <c r="D43" s="27">
        <f>SUM(D41:D42)</f>
        <v>0.46379938749939353</v>
      </c>
      <c r="E43" s="26">
        <f>SUM(E41:E42)</f>
        <v>65000</v>
      </c>
    </row>
    <row r="44" spans="1:5">
      <c r="A44" s="28"/>
      <c r="B44" s="29" t="s">
        <v>57</v>
      </c>
      <c r="C44" s="30">
        <f>D44*C6</f>
        <v>99270.65</v>
      </c>
      <c r="D44" s="30">
        <f>D40+D22+D15</f>
        <v>8.5</v>
      </c>
      <c r="E44" s="30">
        <f>C44*12</f>
        <v>1191247.7999999998</v>
      </c>
    </row>
    <row r="45" spans="1:5">
      <c r="A45" s="28" t="s">
        <v>66</v>
      </c>
      <c r="B45" s="23" t="s">
        <v>62</v>
      </c>
      <c r="C45" s="23">
        <f>D45*C6</f>
        <v>2249.9999999999995</v>
      </c>
      <c r="D45" s="19">
        <f>C9/C6/12</f>
        <v>0.19265513019205574</v>
      </c>
      <c r="E45" s="23">
        <f>C45*12</f>
        <v>26999.999999999993</v>
      </c>
    </row>
    <row r="46" spans="1:5">
      <c r="A46" s="28"/>
      <c r="B46" s="23" t="s">
        <v>79</v>
      </c>
      <c r="C46" s="23"/>
      <c r="D46" s="19"/>
      <c r="E46" s="22">
        <v>524062.74</v>
      </c>
    </row>
    <row r="47" spans="1:5">
      <c r="A47" s="28" t="s">
        <v>73</v>
      </c>
      <c r="B47" s="23" t="s">
        <v>74</v>
      </c>
      <c r="C47" s="23">
        <f>E47/12</f>
        <v>35000</v>
      </c>
      <c r="D47" s="19">
        <f>C47/C6</f>
        <v>2.9968575807653117</v>
      </c>
      <c r="E47" s="23">
        <v>420000</v>
      </c>
    </row>
    <row r="48" spans="1:5">
      <c r="A48" s="28" t="s">
        <v>75</v>
      </c>
      <c r="B48" s="23" t="s">
        <v>76</v>
      </c>
      <c r="C48" s="23">
        <f>E48/12</f>
        <v>100</v>
      </c>
      <c r="D48" s="19">
        <f>C48/C6</f>
        <v>8.5624502307580334E-3</v>
      </c>
      <c r="E48" s="23">
        <v>1200</v>
      </c>
    </row>
    <row r="49" spans="1:5">
      <c r="A49" s="28" t="s">
        <v>77</v>
      </c>
      <c r="B49" s="23" t="s">
        <v>78</v>
      </c>
      <c r="C49" s="23">
        <f>E49/12</f>
        <v>83.333333333333329</v>
      </c>
      <c r="D49" s="19">
        <f>C49/C6</f>
        <v>7.1353751922983615E-3</v>
      </c>
      <c r="E49" s="23">
        <v>1000</v>
      </c>
    </row>
    <row r="50" spans="1:5">
      <c r="A50" s="28"/>
      <c r="B50" s="23"/>
      <c r="C50" s="23"/>
      <c r="D50" s="19"/>
      <c r="E50" s="23"/>
    </row>
    <row r="51" spans="1:5">
      <c r="A51" s="33"/>
    </row>
    <row r="52" spans="1:5">
      <c r="A52" s="33"/>
    </row>
    <row r="53" spans="1:5">
      <c r="A53" s="31"/>
      <c r="B53" s="32"/>
      <c r="C53" s="32"/>
      <c r="D53" s="32"/>
      <c r="E53" s="32"/>
    </row>
    <row r="54" spans="1:5">
      <c r="A54" s="31"/>
      <c r="B54" s="32"/>
      <c r="C54" s="32"/>
      <c r="D54" s="32"/>
      <c r="E54" s="32"/>
    </row>
    <row r="55" spans="1:5">
      <c r="A55" s="31"/>
      <c r="B55" s="32"/>
      <c r="C55" s="32"/>
      <c r="D55" s="32"/>
      <c r="E55" s="32"/>
    </row>
    <row r="56" spans="1:5">
      <c r="A56" s="31"/>
      <c r="B56" s="32"/>
      <c r="C56" s="32"/>
      <c r="D56" s="32"/>
      <c r="E56" s="32"/>
    </row>
  </sheetData>
  <mergeCells count="16">
    <mergeCell ref="A13:E13"/>
    <mergeCell ref="A9:B9"/>
    <mergeCell ref="C4:E4"/>
    <mergeCell ref="C5:E5"/>
    <mergeCell ref="C6:E6"/>
    <mergeCell ref="C7:E7"/>
    <mergeCell ref="C8:E8"/>
    <mergeCell ref="C9:E9"/>
    <mergeCell ref="A12:B12"/>
    <mergeCell ref="C12:E12"/>
    <mergeCell ref="A8:B8"/>
    <mergeCell ref="A1:E3"/>
    <mergeCell ref="A4:B4"/>
    <mergeCell ref="A5:B5"/>
    <mergeCell ref="A6:B6"/>
    <mergeCell ref="A7:B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Шукшина,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PTO-1DDA40AE9B1</cp:lastModifiedBy>
  <cp:lastPrinted>2022-04-20T04:25:02Z</cp:lastPrinted>
  <dcterms:created xsi:type="dcterms:W3CDTF">2021-10-01T06:56:05Z</dcterms:created>
  <dcterms:modified xsi:type="dcterms:W3CDTF">2022-04-20T04:28:04Z</dcterms:modified>
</cp:coreProperties>
</file>