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firstSheet="2" activeTab="3"/>
  </bookViews>
  <sheets>
    <sheet name="Лист24" sheetId="1" state="hidden" r:id="rId1"/>
    <sheet name="Лист25" sheetId="2" state="hidden" r:id="rId2"/>
    <sheet name="23.11.2020" sheetId="3" r:id="rId3"/>
    <sheet name="02.02.2021" sheetId="4" r:id="rId4"/>
  </sheets>
  <definedNames/>
  <calcPr fullCalcOnLoad="1"/>
</workbook>
</file>

<file path=xl/sharedStrings.xml><?xml version="1.0" encoding="utf-8"?>
<sst xmlns="http://schemas.openxmlformats.org/spreadsheetml/2006/main" count="128" uniqueCount="65">
  <si>
    <t>Утвержден общим собранием собственников</t>
  </si>
  <si>
    <t>План работ и услуг по содержанию и ремонту общего имущества МКД на 2021 год по адресу:                                                                                            С. Поляна, 23а</t>
  </si>
  <si>
    <t>Характеристика МКД</t>
  </si>
  <si>
    <t>5-этажный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</si>
  <si>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</si>
  <si>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</si>
  <si>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</si>
  <si>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</si>
  <si>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</si>
  <si>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</si>
  <si>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</si>
  <si>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</si>
  <si>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</si>
  <si>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</si>
  <si>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</si>
  <si>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</si>
  <si>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</si>
  <si>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</si>
  <si>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</si>
  <si>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</si>
  <si>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</si>
  <si>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</si>
  <si>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</si>
  <si>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</si>
  <si>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</si>
  <si>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</si>
  <si>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</si>
  <si>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</si>
  <si>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</si>
  <si>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</si>
  <si>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</si>
  <si>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</si>
  <si>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</si>
  <si>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</si>
  <si>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</si>
  <si>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</si>
  <si>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</si>
  <si>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</si>
  <si>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</si>
  <si>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</si>
  <si>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</si>
  <si>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</si>
  <si>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</si>
  <si>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входов в подъезды</t>
  </si>
  <si>
    <t>2.3</t>
  </si>
  <si>
    <t>Ремонт кровли по заявкам</t>
  </si>
  <si>
    <t>2.4</t>
  </si>
  <si>
    <t>перенос контейнерной площадки</t>
  </si>
  <si>
    <t>2.5</t>
  </si>
  <si>
    <t>Ремонт межпанельных швов по заявкам</t>
  </si>
  <si>
    <t>2.6</t>
  </si>
  <si>
    <t xml:space="preserve">Снос дерева </t>
  </si>
  <si>
    <t>Итого</t>
  </si>
  <si>
    <t>Рекомендуемый тариф</t>
  </si>
  <si>
    <t>Остаток денежных средств на текущий ремонт МКД  с 2020 года</t>
  </si>
  <si>
    <t>Арендаторы:</t>
  </si>
  <si>
    <t>ИП Малова Е.А.</t>
  </si>
  <si>
    <t>Провайдеры:</t>
  </si>
  <si>
    <t>ПАО "МТС"</t>
  </si>
  <si>
    <t>АО «ЭР-Телеком Холдинг»</t>
  </si>
  <si>
    <t>ПАО " Ростелеком"</t>
  </si>
  <si>
    <t xml:space="preserve">ИТОГО 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</si>
  <si>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</si>
  <si>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3.1</t>
  </si>
  <si>
    <t>Участие в программе «Комфортная среда» 40%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</si>
</sst>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9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81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left" vertical="top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6" fontId="4" fillId="0" borderId="2" xfId="21" applyNumberFormat="1" applyFont="1" applyBorder="1" applyAlignment="1" applyProtection="1">
      <alignment readingOrder="1"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2" borderId="3" xfId="21" applyNumberFormat="1" applyFont="1" applyFill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3" fillId="0" borderId="0" xfId="21" applyFont="1" applyFill="1" applyProtection="1">
      <alignment/>
      <protection/>
    </xf>
    <xf numFmtId="165" fontId="3" fillId="0" borderId="2" xfId="21" applyNumberFormat="1" applyFont="1" applyFill="1" applyBorder="1" applyAlignment="1" applyProtection="1">
      <alignment horizontal="left"/>
      <protection/>
    </xf>
    <xf numFmtId="164" fontId="6" fillId="0" borderId="2" xfId="21" applyFont="1" applyFill="1" applyBorder="1" applyProtection="1">
      <alignment/>
      <protection/>
    </xf>
    <xf numFmtId="164" fontId="3" fillId="0" borderId="2" xfId="21" applyFont="1" applyFill="1" applyBorder="1" applyProtection="1">
      <alignment/>
      <protection/>
    </xf>
    <xf numFmtId="164" fontId="6" fillId="0" borderId="2" xfId="21" applyFont="1" applyFill="1" applyBorder="1" applyAlignment="1" applyProtection="1">
      <alignment horizontal="left"/>
      <protection/>
    </xf>
    <xf numFmtId="166" fontId="7" fillId="0" borderId="2" xfId="21" applyNumberFormat="1" applyFont="1" applyFill="1" applyBorder="1" applyAlignment="1" applyProtection="1">
      <alignment horizontal="center" vertical="center"/>
      <protection/>
    </xf>
    <xf numFmtId="166" fontId="4" fillId="0" borderId="2" xfId="21" applyNumberFormat="1" applyFont="1" applyFill="1" applyBorder="1" applyAlignment="1" applyProtection="1">
      <alignment horizontal="center" vertical="center" wrapText="1" readingOrder="1"/>
      <protection/>
    </xf>
    <xf numFmtId="164" fontId="8" fillId="0" borderId="2" xfId="21" applyFont="1" applyFill="1" applyBorder="1" applyAlignment="1" applyProtection="1">
      <alignment horizontal="center" vertical="center" wrapText="1" readingOrder="1"/>
      <protection/>
    </xf>
    <xf numFmtId="164" fontId="8" fillId="0" borderId="6" xfId="21" applyFont="1" applyFill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Fill="1" applyBorder="1" applyProtection="1">
      <alignment/>
      <protection/>
    </xf>
    <xf numFmtId="164" fontId="5" fillId="0" borderId="2" xfId="21" applyNumberFormat="1" applyFont="1" applyFill="1" applyBorder="1" applyAlignment="1" applyProtection="1">
      <alignment wrapText="1"/>
      <protection/>
    </xf>
    <xf numFmtId="165" fontId="5" fillId="0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Fill="1" applyBorder="1" applyProtection="1">
      <alignment/>
      <protection/>
    </xf>
    <xf numFmtId="166" fontId="5" fillId="0" borderId="2" xfId="21" applyNumberFormat="1" applyFont="1" applyFill="1" applyBorder="1" applyAlignment="1" applyProtection="1">
      <alignment wrapText="1"/>
      <protection/>
    </xf>
    <xf numFmtId="166" fontId="5" fillId="0" borderId="2" xfId="21" applyNumberFormat="1" applyFont="1" applyFill="1" applyBorder="1" applyProtection="1">
      <alignment/>
      <protection locked="0"/>
    </xf>
    <xf numFmtId="166" fontId="5" fillId="0" borderId="2" xfId="21" applyNumberFormat="1" applyFont="1" applyFill="1" applyBorder="1" applyAlignment="1" applyProtection="1">
      <alignment wrapText="1"/>
      <protection locked="0"/>
    </xf>
    <xf numFmtId="165" fontId="5" fillId="0" borderId="2" xfId="21" applyNumberFormat="1" applyFont="1" applyFill="1" applyBorder="1" applyAlignment="1" applyProtection="1">
      <alignment horizontal="center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Fill="1" applyBorder="1" applyAlignment="1" applyProtection="1">
      <alignment vertical="center"/>
      <protection locked="0"/>
    </xf>
    <xf numFmtId="166" fontId="5" fillId="0" borderId="2" xfId="21" applyNumberFormat="1" applyFont="1" applyFill="1" applyBorder="1" applyAlignment="1" applyProtection="1">
      <alignment vertical="center" wrapText="1"/>
      <protection locked="0"/>
    </xf>
    <xf numFmtId="165" fontId="5" fillId="0" borderId="2" xfId="21" applyNumberFormat="1" applyFont="1" applyFill="1" applyBorder="1" applyAlignment="1" applyProtection="1">
      <alignment horizontal="center" vertical="center"/>
      <protection/>
    </xf>
    <xf numFmtId="165" fontId="5" fillId="0" borderId="2" xfId="21" applyNumberFormat="1" applyFont="1" applyFill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7" fillId="0" borderId="2" xfId="21" applyNumberFormat="1" applyFont="1" applyFill="1" applyBorder="1" applyProtection="1">
      <alignment/>
      <protection locked="0"/>
    </xf>
    <xf numFmtId="165" fontId="7" fillId="0" borderId="2" xfId="21" applyNumberFormat="1" applyFont="1" applyFill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0" borderId="2" xfId="21" applyNumberFormat="1" applyFont="1" applyFill="1" applyBorder="1" applyAlignment="1" applyProtection="1">
      <alignment horizontal="center"/>
      <protection locked="0"/>
    </xf>
    <xf numFmtId="166" fontId="5" fillId="0" borderId="2" xfId="2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21" applyNumberFormat="1" applyFont="1" applyFill="1" applyBorder="1" applyAlignment="1" applyProtection="1">
      <alignment wrapText="1"/>
      <protection/>
    </xf>
    <xf numFmtId="166" fontId="7" fillId="0" borderId="2" xfId="21" applyNumberFormat="1" applyFont="1" applyFill="1" applyBorder="1" applyAlignment="1" applyProtection="1">
      <alignment horizontal="right" wrapText="1"/>
      <protection/>
    </xf>
    <xf numFmtId="165" fontId="4" fillId="0" borderId="2" xfId="21" applyNumberFormat="1" applyFont="1" applyFill="1" applyBorder="1" applyAlignment="1" applyProtection="1">
      <alignment horizontal="center"/>
      <protection/>
    </xf>
    <xf numFmtId="165" fontId="8" fillId="0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7" fillId="0" borderId="2" xfId="21" applyNumberFormat="1" applyFont="1" applyBorder="1" applyAlignment="1" applyProtection="1">
      <alignment wrapText="1"/>
      <protection/>
    </xf>
    <xf numFmtId="165" fontId="7" fillId="0" borderId="2" xfId="21" applyNumberFormat="1" applyFont="1" applyBorder="1" applyAlignment="1" applyProtection="1">
      <alignment horizontal="center"/>
      <protection/>
    </xf>
    <xf numFmtId="166" fontId="7" fillId="3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3" borderId="2" xfId="21" applyNumberFormat="1" applyFont="1" applyFill="1" applyBorder="1" applyAlignment="1" applyProtection="1">
      <alignment horizontal="center"/>
      <protection/>
    </xf>
    <xf numFmtId="165" fontId="5" fillId="0" borderId="2" xfId="21" applyNumberFormat="1" applyFont="1" applyBorder="1" applyProtection="1">
      <alignment/>
      <protection/>
    </xf>
    <xf numFmtId="165" fontId="5" fillId="0" borderId="2" xfId="21" applyNumberFormat="1" applyFont="1" applyFill="1" applyBorder="1" applyProtection="1">
      <alignment/>
      <protection/>
    </xf>
    <xf numFmtId="166" fontId="5" fillId="0" borderId="0" xfId="21" applyNumberFormat="1" applyFont="1" applyProtection="1">
      <alignment/>
      <protection/>
    </xf>
    <xf numFmtId="165" fontId="5" fillId="0" borderId="0" xfId="21" applyNumberFormat="1" applyFont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5" fontId="7" fillId="0" borderId="2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5" fillId="0" borderId="6" xfId="21" applyNumberFormat="1" applyFont="1" applyBorder="1" applyAlignment="1" applyProtection="1">
      <alignment/>
      <protection/>
    </xf>
    <xf numFmtId="165" fontId="7" fillId="0" borderId="2" xfId="21" applyNumberFormat="1" applyFont="1" applyBorder="1" applyAlignment="1" applyProtection="1">
      <alignment horizontal="left" vertical="top"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6" fontId="5" fillId="0" borderId="2" xfId="21" applyNumberFormat="1" applyFont="1" applyBorder="1" applyProtection="1">
      <alignment/>
      <protection locked="0"/>
    </xf>
    <xf numFmtId="166" fontId="5" fillId="0" borderId="2" xfId="21" applyNumberFormat="1" applyFont="1" applyBorder="1" applyAlignment="1" applyProtection="1">
      <alignment wrapText="1"/>
      <protection locked="0"/>
    </xf>
    <xf numFmtId="165" fontId="5" fillId="0" borderId="2" xfId="21" applyNumberFormat="1" applyFont="1" applyBorder="1" applyAlignment="1" applyProtection="1">
      <alignment horizontal="center"/>
      <protection/>
    </xf>
    <xf numFmtId="165" fontId="3" fillId="0" borderId="2" xfId="21" applyNumberFormat="1" applyFont="1" applyBorder="1" applyAlignment="1" applyProtection="1">
      <alignment horizontal="center"/>
      <protection locked="0"/>
    </xf>
    <xf numFmtId="165" fontId="7" fillId="0" borderId="2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3892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3892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3892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3892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35" sqref="A35"/>
    </sheetView>
  </sheetViews>
  <sheetFormatPr defaultColWidth="9.140625" defaultRowHeight="12.75"/>
  <cols>
    <col min="1" max="1" width="4.7109375" style="2" customWidth="1"/>
    <col min="2" max="2" width="46.57421875" style="2" customWidth="1"/>
    <col min="3" max="3" width="10.00390625" style="2" customWidth="1"/>
    <col min="4" max="4" width="8.7109375" style="2" customWidth="1"/>
    <col min="5" max="5" width="13.00390625" style="2" customWidth="1"/>
    <col min="6" max="6" width="16.140625" style="2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2:8" ht="12.75">
      <c r="B3" s="6" t="s">
        <v>2</v>
      </c>
      <c r="C3" s="7" t="s">
        <v>3</v>
      </c>
      <c r="D3" s="7"/>
      <c r="E3" s="7"/>
      <c r="F3" s="8"/>
      <c r="H3" s="9"/>
    </row>
    <row r="4" spans="2:8" ht="12.75">
      <c r="B4" s="6" t="s">
        <v>4</v>
      </c>
      <c r="C4" s="10">
        <v>6</v>
      </c>
      <c r="D4" s="10"/>
      <c r="E4" s="10"/>
      <c r="F4" s="3"/>
      <c r="H4" s="9"/>
    </row>
    <row r="5" spans="2:6" ht="12.75">
      <c r="B5" s="11" t="s">
        <v>5</v>
      </c>
      <c r="C5" s="10">
        <v>3926</v>
      </c>
      <c r="D5" s="10"/>
      <c r="E5" s="10"/>
      <c r="F5" s="3"/>
    </row>
    <row r="6" spans="2:6" ht="12.75">
      <c r="B6" s="11" t="s">
        <v>6</v>
      </c>
      <c r="C6" s="12">
        <v>1052.7</v>
      </c>
      <c r="D6" s="13"/>
      <c r="E6" s="14"/>
      <c r="F6" s="3"/>
    </row>
    <row r="7" spans="2:6" ht="12.75">
      <c r="B7" s="15" t="s">
        <v>7</v>
      </c>
      <c r="C7" s="16">
        <v>437273.77</v>
      </c>
      <c r="D7" s="17"/>
      <c r="E7" s="18"/>
      <c r="F7" s="19"/>
    </row>
    <row r="8" spans="2:6" ht="12.75">
      <c r="B8" s="15" t="s">
        <v>8</v>
      </c>
      <c r="C8" s="20">
        <v>0</v>
      </c>
      <c r="D8" s="21"/>
      <c r="E8" s="21"/>
      <c r="F8" s="19"/>
    </row>
    <row r="9" spans="2:5" ht="12.75">
      <c r="B9" s="22" t="s">
        <v>9</v>
      </c>
      <c r="C9" s="23">
        <v>10</v>
      </c>
      <c r="D9" s="24"/>
      <c r="E9" s="25"/>
    </row>
    <row r="10" spans="1:6" ht="12.75">
      <c r="A10" s="26"/>
      <c r="B10" s="22" t="s">
        <v>10</v>
      </c>
      <c r="C10" s="27">
        <f>D41</f>
        <v>16600</v>
      </c>
      <c r="D10" s="28"/>
      <c r="E10" s="29"/>
      <c r="F10" s="26"/>
    </row>
    <row r="11" spans="1:6" ht="12.75">
      <c r="A11" s="26"/>
      <c r="B11" s="22" t="s">
        <v>11</v>
      </c>
      <c r="C11" s="30">
        <f>C5*C9*12</f>
        <v>471120</v>
      </c>
      <c r="D11" s="28">
        <f>C11/12</f>
        <v>39260</v>
      </c>
      <c r="E11" s="29"/>
      <c r="F11" s="26"/>
    </row>
    <row r="12" spans="1:6" ht="12.75" customHeight="1">
      <c r="A12" s="31" t="s">
        <v>12</v>
      </c>
      <c r="B12" s="32" t="s">
        <v>13</v>
      </c>
      <c r="C12" s="33" t="s">
        <v>14</v>
      </c>
      <c r="D12" s="33" t="s">
        <v>15</v>
      </c>
      <c r="E12" s="33"/>
      <c r="F12" s="33" t="s">
        <v>16</v>
      </c>
    </row>
    <row r="13" spans="1:6" ht="12.75">
      <c r="A13" s="31"/>
      <c r="B13" s="32"/>
      <c r="C13" s="33"/>
      <c r="D13" s="34" t="s">
        <v>17</v>
      </c>
      <c r="E13" s="34" t="s">
        <v>18</v>
      </c>
      <c r="F13" s="33"/>
    </row>
    <row r="14" spans="1:6" ht="12.75">
      <c r="A14" s="35" t="s">
        <v>19</v>
      </c>
      <c r="B14" s="36" t="s">
        <v>20</v>
      </c>
      <c r="C14" s="37">
        <f>D14*C5</f>
        <v>18216.64</v>
      </c>
      <c r="D14" s="37">
        <v>4.64</v>
      </c>
      <c r="E14" s="37">
        <f>C14*12</f>
        <v>218599.68</v>
      </c>
      <c r="F14" s="37">
        <f>C14*12</f>
        <v>218599.68</v>
      </c>
    </row>
    <row r="15" spans="1:6" ht="12.75">
      <c r="A15" s="38" t="s">
        <v>21</v>
      </c>
      <c r="B15" s="39" t="s">
        <v>22</v>
      </c>
      <c r="C15" s="37">
        <f>D15*C5</f>
        <v>2630.42</v>
      </c>
      <c r="D15" s="37">
        <v>0.67</v>
      </c>
      <c r="E15" s="37">
        <f>C15*12</f>
        <v>31565.04</v>
      </c>
      <c r="F15" s="37">
        <f>C15*12</f>
        <v>31565.04</v>
      </c>
    </row>
    <row r="16" spans="1:6" ht="12.75">
      <c r="A16" s="38" t="s">
        <v>23</v>
      </c>
      <c r="B16" s="39" t="s">
        <v>24</v>
      </c>
      <c r="C16" s="37">
        <v>1350</v>
      </c>
      <c r="D16" s="37">
        <f>C16/C5</f>
        <v>0.34386143657666834</v>
      </c>
      <c r="E16" s="37">
        <f>C16*12</f>
        <v>16200</v>
      </c>
      <c r="F16" s="37">
        <f>C16*12</f>
        <v>16200</v>
      </c>
    </row>
    <row r="17" spans="1:6" ht="12.75">
      <c r="A17" s="40" t="s">
        <v>25</v>
      </c>
      <c r="B17" s="41" t="s">
        <v>26</v>
      </c>
      <c r="C17" s="37">
        <f>E17/12</f>
        <v>87.72500000000001</v>
      </c>
      <c r="D17" s="37">
        <f>C17/C5</f>
        <v>0.022344625573102395</v>
      </c>
      <c r="E17" s="37">
        <f>C6*1</f>
        <v>1052.7</v>
      </c>
      <c r="F17" s="37">
        <f>C17*12</f>
        <v>1052.7</v>
      </c>
    </row>
    <row r="18" spans="1:6" ht="12.75">
      <c r="A18" s="40" t="s">
        <v>27</v>
      </c>
      <c r="B18" s="41" t="s">
        <v>28</v>
      </c>
      <c r="C18" s="37">
        <f>E18/12</f>
        <v>184.2225</v>
      </c>
      <c r="D18" s="37">
        <f>C18/C5</f>
        <v>0.04692371370351503</v>
      </c>
      <c r="E18" s="37">
        <f>C6*2.1</f>
        <v>2210.67</v>
      </c>
      <c r="F18" s="37">
        <f>C18*12</f>
        <v>2210.67</v>
      </c>
    </row>
    <row r="19" spans="1:6" s="43" customFormat="1" ht="12.75">
      <c r="A19" s="40" t="s">
        <v>29</v>
      </c>
      <c r="B19" s="41" t="s">
        <v>30</v>
      </c>
      <c r="C19" s="37">
        <f>C11*0.12/12</f>
        <v>4711.2</v>
      </c>
      <c r="D19" s="37">
        <f>C19/C5</f>
        <v>1.2</v>
      </c>
      <c r="E19" s="42">
        <f>C11*0.12</f>
        <v>56534.4</v>
      </c>
      <c r="F19" s="37">
        <f>C19*12</f>
        <v>56534.399999999994</v>
      </c>
    </row>
    <row r="20" spans="1:6" ht="12.75">
      <c r="A20" s="40" t="s">
        <v>31</v>
      </c>
      <c r="B20" s="41" t="s">
        <v>32</v>
      </c>
      <c r="C20" s="37">
        <f>C11*0.009/12</f>
        <v>353.3400000000001</v>
      </c>
      <c r="D20" s="37">
        <f>C20/C5</f>
        <v>0.09000000000000002</v>
      </c>
      <c r="E20" s="42">
        <f>C11*0.009</f>
        <v>4240.080000000001</v>
      </c>
      <c r="F20" s="37">
        <f>C20*12</f>
        <v>4240.080000000001</v>
      </c>
    </row>
    <row r="21" spans="1:6" s="43" customFormat="1" ht="12.75">
      <c r="A21" s="40" t="s">
        <v>33</v>
      </c>
      <c r="B21" s="41" t="s">
        <v>34</v>
      </c>
      <c r="C21" s="37">
        <f>E21/12</f>
        <v>981.5</v>
      </c>
      <c r="D21" s="37">
        <f>C21/C5</f>
        <v>0.25</v>
      </c>
      <c r="E21" s="42">
        <f>C11*0.025</f>
        <v>11778</v>
      </c>
      <c r="F21" s="37">
        <f>C21*12</f>
        <v>11778</v>
      </c>
    </row>
    <row r="22" spans="1:6" s="48" customFormat="1" ht="12.75">
      <c r="A22" s="44" t="s">
        <v>35</v>
      </c>
      <c r="B22" s="45" t="s">
        <v>36</v>
      </c>
      <c r="C22" s="46">
        <f>E22/12</f>
        <v>364.3948083333334</v>
      </c>
      <c r="D22" s="46">
        <f>E22/C5/12</f>
        <v>0.09281579427746649</v>
      </c>
      <c r="E22" s="47">
        <f>C7*0.01</f>
        <v>4372.737700000001</v>
      </c>
      <c r="F22" s="37">
        <f>C22*12</f>
        <v>4372.737700000001</v>
      </c>
    </row>
    <row r="23" spans="1:6" s="51" customFormat="1" ht="12.75">
      <c r="A23" s="49"/>
      <c r="B23" s="28" t="s">
        <v>37</v>
      </c>
      <c r="C23" s="50">
        <f>SUM(C14:C22)</f>
        <v>28879.44230833333</v>
      </c>
      <c r="D23" s="50">
        <f>SUM(D14:D22)</f>
        <v>7.355945570130752</v>
      </c>
      <c r="E23" s="50">
        <f>SUM(E14:E22)</f>
        <v>346553.3077</v>
      </c>
      <c r="F23" s="50">
        <f>SUM(F14:F22)</f>
        <v>346553.3077</v>
      </c>
    </row>
    <row r="24" spans="1:6" ht="12.75" customHeight="1">
      <c r="A24" s="52" t="s">
        <v>38</v>
      </c>
      <c r="B24" s="53" t="s">
        <v>39</v>
      </c>
      <c r="C24" s="37"/>
      <c r="D24" s="37"/>
      <c r="E24" s="42"/>
      <c r="F24" s="42"/>
    </row>
    <row r="25" spans="1:6" ht="12.75">
      <c r="A25" s="52"/>
      <c r="B25" s="53"/>
      <c r="C25" s="37"/>
      <c r="D25" s="37"/>
      <c r="E25" s="42"/>
      <c r="F25" s="42"/>
    </row>
    <row r="26" spans="1:6" ht="12.75">
      <c r="A26" s="40" t="s">
        <v>40</v>
      </c>
      <c r="B26" s="41" t="s">
        <v>41</v>
      </c>
      <c r="C26" s="37">
        <f>E26/12</f>
        <v>1000</v>
      </c>
      <c r="D26" s="37">
        <f>C26/C5</f>
        <v>0.2547121752419766</v>
      </c>
      <c r="E26" s="42">
        <v>12000</v>
      </c>
      <c r="F26" s="42"/>
    </row>
    <row r="27" spans="1:6" ht="12.75">
      <c r="A27" s="40" t="s">
        <v>42</v>
      </c>
      <c r="B27" s="41" t="s">
        <v>43</v>
      </c>
      <c r="C27" s="37">
        <f>E27/12</f>
        <v>4166.666666666667</v>
      </c>
      <c r="D27" s="37">
        <f>C27/C5</f>
        <v>1.0613007301749025</v>
      </c>
      <c r="E27" s="42">
        <v>50000</v>
      </c>
      <c r="F27" s="42"/>
    </row>
    <row r="28" spans="1:6" ht="12.75">
      <c r="A28" s="40" t="s">
        <v>44</v>
      </c>
      <c r="B28" s="41" t="s">
        <v>45</v>
      </c>
      <c r="C28" s="37">
        <f>E28/12</f>
        <v>875</v>
      </c>
      <c r="D28" s="37">
        <f>C28/C5</f>
        <v>0.2228731533367295</v>
      </c>
      <c r="E28" s="42">
        <v>10500</v>
      </c>
      <c r="F28" s="42"/>
    </row>
    <row r="29" spans="1:6" ht="12.75">
      <c r="A29" s="40" t="s">
        <v>46</v>
      </c>
      <c r="B29" s="41" t="s">
        <v>47</v>
      </c>
      <c r="C29" s="37">
        <f>E29/12</f>
        <v>1833.3333333333333</v>
      </c>
      <c r="D29" s="37">
        <f>C29/C5</f>
        <v>0.46697232127695704</v>
      </c>
      <c r="E29" s="42">
        <v>22000</v>
      </c>
      <c r="F29" s="42"/>
    </row>
    <row r="30" spans="1:6" ht="12.75">
      <c r="A30" s="40" t="s">
        <v>48</v>
      </c>
      <c r="B30" s="41" t="s">
        <v>49</v>
      </c>
      <c r="C30" s="37">
        <f>E30/12</f>
        <v>1666.6666666666667</v>
      </c>
      <c r="D30" s="37">
        <f>C30/C5</f>
        <v>0.42452029206996095</v>
      </c>
      <c r="E30" s="42">
        <v>20000</v>
      </c>
      <c r="F30" s="42"/>
    </row>
    <row r="31" spans="1:6" ht="12.75">
      <c r="A31" s="40" t="s">
        <v>50</v>
      </c>
      <c r="B31" s="41" t="s">
        <v>51</v>
      </c>
      <c r="C31" s="37">
        <f>E31/12</f>
        <v>833.3333333333334</v>
      </c>
      <c r="D31" s="37">
        <f>C31/C5</f>
        <v>0.21226014603498047</v>
      </c>
      <c r="E31" s="42">
        <v>10000</v>
      </c>
      <c r="F31" s="42"/>
    </row>
    <row r="32" spans="1:6" ht="12.75">
      <c r="A32" s="54"/>
      <c r="B32" s="55" t="s">
        <v>52</v>
      </c>
      <c r="C32" s="56">
        <f>SUM(C26:C30)</f>
        <v>9541.666666666666</v>
      </c>
      <c r="D32" s="56">
        <f>SUM(D26:D31)</f>
        <v>2.642638818135507</v>
      </c>
      <c r="E32" s="56">
        <f>SUM(E26:E30)</f>
        <v>114500</v>
      </c>
      <c r="F32" s="57"/>
    </row>
    <row r="33" spans="1:6" ht="12.75">
      <c r="A33" s="58"/>
      <c r="B33" s="59" t="s">
        <v>53</v>
      </c>
      <c r="C33" s="60"/>
      <c r="D33" s="60">
        <f>SUM(D23+D32)</f>
        <v>9.99858438826626</v>
      </c>
      <c r="E33" s="60"/>
      <c r="F33" s="60"/>
    </row>
    <row r="34" spans="1:6" ht="12.75">
      <c r="A34" s="58"/>
      <c r="B34" s="61" t="s">
        <v>54</v>
      </c>
      <c r="C34" s="62"/>
      <c r="D34" s="62"/>
      <c r="E34" s="62"/>
      <c r="F34" s="62">
        <v>274277.47</v>
      </c>
    </row>
    <row r="35" spans="1:6" ht="12.75">
      <c r="A35" s="58"/>
      <c r="B35" s="59" t="s">
        <v>55</v>
      </c>
      <c r="C35" s="63"/>
      <c r="D35" s="60"/>
      <c r="E35" s="60"/>
      <c r="F35" s="60"/>
    </row>
    <row r="36" spans="1:6" s="26" customFormat="1" ht="12.75">
      <c r="A36" s="38"/>
      <c r="B36" s="39" t="s">
        <v>56</v>
      </c>
      <c r="C36" s="64">
        <v>4000</v>
      </c>
      <c r="D36" s="64">
        <v>4000</v>
      </c>
      <c r="E36" s="50"/>
      <c r="F36" s="50"/>
    </row>
    <row r="37" spans="1:6" ht="12.75">
      <c r="A37" s="65"/>
      <c r="B37" s="59" t="s">
        <v>57</v>
      </c>
      <c r="C37" s="63"/>
      <c r="D37" s="66"/>
      <c r="E37" s="66"/>
      <c r="F37" s="66"/>
    </row>
    <row r="38" spans="1:6" ht="12.75">
      <c r="A38" s="65"/>
      <c r="B38" s="67" t="s">
        <v>58</v>
      </c>
      <c r="C38" s="68">
        <v>350</v>
      </c>
      <c r="D38" s="66">
        <f>C38*12</f>
        <v>4200</v>
      </c>
      <c r="E38" s="66"/>
      <c r="F38" s="66"/>
    </row>
    <row r="39" spans="1:6" ht="12.75">
      <c r="A39" s="65"/>
      <c r="B39" s="67" t="s">
        <v>59</v>
      </c>
      <c r="C39" s="68">
        <v>350</v>
      </c>
      <c r="D39" s="66">
        <f>C39*12</f>
        <v>4200</v>
      </c>
      <c r="E39" s="66"/>
      <c r="F39" s="66"/>
    </row>
    <row r="40" spans="1:6" ht="12.75">
      <c r="A40" s="65"/>
      <c r="B40" s="67" t="s">
        <v>60</v>
      </c>
      <c r="C40" s="63">
        <v>350</v>
      </c>
      <c r="D40" s="66">
        <f>C40*12</f>
        <v>4200</v>
      </c>
      <c r="E40" s="66"/>
      <c r="F40" s="66"/>
    </row>
    <row r="41" spans="1:5" ht="12" customHeight="1">
      <c r="A41" s="65"/>
      <c r="B41" s="63" t="s">
        <v>61</v>
      </c>
      <c r="C41" s="69">
        <f>SUM(C37:C40)</f>
        <v>1050</v>
      </c>
      <c r="D41" s="69">
        <f>SUM(D36:D40)</f>
        <v>16600</v>
      </c>
      <c r="E41" s="70"/>
    </row>
    <row r="42" spans="1:5" ht="12.75" hidden="1">
      <c r="A42" s="65"/>
      <c r="B42" s="71"/>
      <c r="C42" s="71"/>
      <c r="D42" s="71"/>
      <c r="E42" s="71"/>
    </row>
    <row r="43" spans="1:5" ht="49.5" customHeight="1">
      <c r="A43" s="65"/>
      <c r="B43" s="72" t="s">
        <v>62</v>
      </c>
      <c r="C43" s="72"/>
      <c r="D43" s="72"/>
      <c r="E43" s="72"/>
    </row>
    <row r="44" spans="1:6" ht="37.5" customHeight="1">
      <c r="A44" s="73"/>
      <c r="B44" s="73"/>
      <c r="C44" s="74"/>
      <c r="D44" s="73"/>
      <c r="E44" s="66"/>
      <c r="F44" s="66"/>
    </row>
    <row r="45" spans="1:6" ht="12.75">
      <c r="A45" s="65"/>
      <c r="B45" s="65"/>
      <c r="C45" s="74"/>
      <c r="D45" s="66"/>
      <c r="E45" s="66"/>
      <c r="F45" s="66"/>
    </row>
    <row r="46" spans="1:6" ht="12.75">
      <c r="A46" s="75"/>
      <c r="B46" s="75"/>
      <c r="C46" s="74"/>
      <c r="D46" s="74"/>
      <c r="E46" s="74"/>
      <c r="F46" s="74"/>
    </row>
    <row r="47" spans="1:6" ht="12.75">
      <c r="A47" s="75"/>
      <c r="B47" s="75"/>
      <c r="C47" s="74"/>
      <c r="D47" s="74"/>
      <c r="E47" s="74"/>
      <c r="F47" s="74"/>
    </row>
    <row r="48" spans="1:6" ht="12.75">
      <c r="A48" s="75"/>
      <c r="B48" s="75"/>
      <c r="C48" s="74"/>
      <c r="D48" s="74"/>
      <c r="E48" s="74"/>
      <c r="F48" s="74"/>
    </row>
    <row r="49" spans="1:6" ht="12.75">
      <c r="A49" s="75"/>
      <c r="B49" s="75"/>
      <c r="C49" s="74"/>
      <c r="D49" s="74"/>
      <c r="E49" s="74"/>
      <c r="F49" s="74"/>
    </row>
    <row r="50" spans="1:6" ht="12.75">
      <c r="A50" s="75"/>
      <c r="B50" s="75"/>
      <c r="C50" s="74"/>
      <c r="D50" s="74"/>
      <c r="E50" s="74"/>
      <c r="F50" s="74"/>
    </row>
    <row r="51" spans="1:6" s="70" customFormat="1" ht="12.75">
      <c r="A51" s="75"/>
      <c r="B51" s="75"/>
      <c r="C51" s="74"/>
      <c r="D51" s="74"/>
      <c r="E51" s="74"/>
      <c r="F51" s="74"/>
    </row>
    <row r="52" spans="1:6" s="70" customFormat="1" ht="12.75">
      <c r="A52" s="75"/>
      <c r="B52" s="75"/>
      <c r="C52" s="74"/>
      <c r="D52" s="74"/>
      <c r="E52" s="74"/>
      <c r="F52" s="74"/>
    </row>
    <row r="53" spans="1:6" s="70" customFormat="1" ht="12.75">
      <c r="A53" s="75"/>
      <c r="B53" s="75"/>
      <c r="C53" s="74"/>
      <c r="D53" s="74"/>
      <c r="E53" s="74"/>
      <c r="F53" s="74"/>
    </row>
    <row r="54" spans="1:6" s="70" customFormat="1" ht="12.75">
      <c r="A54" s="75"/>
      <c r="B54" s="75"/>
      <c r="C54" s="74"/>
      <c r="D54" s="74"/>
      <c r="E54" s="74"/>
      <c r="F54" s="74"/>
    </row>
    <row r="55" spans="1:6" s="70" customFormat="1" ht="12.75">
      <c r="A55" s="75"/>
      <c r="B55" s="75"/>
      <c r="C55" s="74"/>
      <c r="D55" s="74"/>
      <c r="E55" s="74"/>
      <c r="F55" s="74"/>
    </row>
    <row r="56" spans="1:6" s="70" customFormat="1" ht="12.75">
      <c r="A56" s="75"/>
      <c r="B56" s="75"/>
      <c r="C56" s="74"/>
      <c r="D56" s="74"/>
      <c r="E56" s="74"/>
      <c r="F56" s="74"/>
    </row>
    <row r="57" spans="1:6" s="70" customFormat="1" ht="12.75">
      <c r="A57" s="2"/>
      <c r="B57" s="2"/>
      <c r="C57" s="74"/>
      <c r="D57" s="74"/>
      <c r="E57" s="74"/>
      <c r="F57" s="74"/>
    </row>
    <row r="58" spans="1:6" s="70" customFormat="1" ht="12.75">
      <c r="A58" s="2"/>
      <c r="B58" s="2"/>
      <c r="C58" s="74"/>
      <c r="D58" s="74"/>
      <c r="E58" s="74"/>
      <c r="F58" s="74"/>
    </row>
    <row r="59" spans="1:6" s="70" customFormat="1" ht="12.75">
      <c r="A59" s="2"/>
      <c r="B59" s="2"/>
      <c r="C59" s="74"/>
      <c r="D59" s="74"/>
      <c r="E59" s="74"/>
      <c r="F59" s="74"/>
    </row>
    <row r="60" spans="1:6" s="70" customFormat="1" ht="12.75">
      <c r="A60" s="2"/>
      <c r="B60" s="2"/>
      <c r="C60" s="74"/>
      <c r="D60" s="74"/>
      <c r="E60" s="74"/>
      <c r="F60" s="74"/>
    </row>
    <row r="61" spans="1:6" s="70" customFormat="1" ht="12.75">
      <c r="A61" s="2"/>
      <c r="B61" s="2"/>
      <c r="C61" s="74"/>
      <c r="D61" s="74"/>
      <c r="E61" s="74"/>
      <c r="F61" s="74"/>
    </row>
    <row r="62" spans="1:6" s="70" customFormat="1" ht="12.75">
      <c r="A62" s="2"/>
      <c r="B62" s="2"/>
      <c r="C62" s="74"/>
      <c r="D62" s="74"/>
      <c r="E62" s="74"/>
      <c r="F62" s="74"/>
    </row>
    <row r="63" spans="1:6" s="70" customFormat="1" ht="12.75">
      <c r="A63" s="2"/>
      <c r="B63" s="2"/>
      <c r="C63" s="74"/>
      <c r="D63" s="74"/>
      <c r="E63" s="74"/>
      <c r="F63" s="74"/>
    </row>
    <row r="64" spans="1:6" s="70" customFormat="1" ht="12.75">
      <c r="A64" s="2"/>
      <c r="B64" s="2"/>
      <c r="C64" s="74"/>
      <c r="D64" s="74"/>
      <c r="E64" s="74"/>
      <c r="F64" s="74"/>
    </row>
    <row r="65" spans="1:6" s="70" customFormat="1" ht="12.75">
      <c r="A65" s="2"/>
      <c r="B65" s="2"/>
      <c r="C65" s="74"/>
      <c r="D65" s="74"/>
      <c r="E65" s="74"/>
      <c r="F65" s="74"/>
    </row>
    <row r="66" spans="1:6" s="70" customFormat="1" ht="12.75">
      <c r="A66" s="2"/>
      <c r="B66" s="2"/>
      <c r="C66" s="74"/>
      <c r="D66" s="74"/>
      <c r="E66" s="74"/>
      <c r="F66" s="74"/>
    </row>
    <row r="67" spans="1:6" s="70" customFormat="1" ht="12.75">
      <c r="A67" s="2"/>
      <c r="B67" s="2"/>
      <c r="C67" s="74"/>
      <c r="D67" s="74"/>
      <c r="E67" s="74"/>
      <c r="F67" s="74"/>
    </row>
    <row r="68" spans="1:6" s="70" customFormat="1" ht="12.75">
      <c r="A68" s="2"/>
      <c r="B68" s="2"/>
      <c r="C68" s="74"/>
      <c r="D68" s="74"/>
      <c r="E68" s="74"/>
      <c r="F68" s="74"/>
    </row>
    <row r="69" spans="1:6" s="70" customFormat="1" ht="12.75">
      <c r="A69" s="2"/>
      <c r="B69" s="2"/>
      <c r="C69" s="74"/>
      <c r="D69" s="74"/>
      <c r="E69" s="74"/>
      <c r="F69" s="74"/>
    </row>
    <row r="70" spans="1:6" s="70" customFormat="1" ht="12.75">
      <c r="A70" s="2"/>
      <c r="B70" s="2"/>
      <c r="C70" s="74"/>
      <c r="D70" s="74"/>
      <c r="E70" s="74"/>
      <c r="F70" s="74"/>
    </row>
    <row r="71" spans="1:6" s="70" customFormat="1" ht="12.75">
      <c r="A71" s="2"/>
      <c r="B71" s="2"/>
      <c r="C71" s="74"/>
      <c r="D71" s="74"/>
      <c r="E71" s="74"/>
      <c r="F71" s="74"/>
    </row>
    <row r="72" spans="1:6" s="70" customFormat="1" ht="12.75">
      <c r="A72" s="2"/>
      <c r="B72" s="2"/>
      <c r="C72" s="74"/>
      <c r="D72" s="74"/>
      <c r="E72" s="74"/>
      <c r="F72" s="74"/>
    </row>
    <row r="73" spans="1:6" s="70" customFormat="1" ht="12.75">
      <c r="A73" s="2"/>
      <c r="B73" s="2"/>
      <c r="C73" s="74"/>
      <c r="D73" s="74"/>
      <c r="E73" s="74"/>
      <c r="F73" s="74"/>
    </row>
    <row r="74" spans="1:6" s="70" customFormat="1" ht="12.75">
      <c r="A74" s="2"/>
      <c r="B74" s="2"/>
      <c r="C74" s="74"/>
      <c r="D74" s="74"/>
      <c r="E74" s="74"/>
      <c r="F74" s="74"/>
    </row>
    <row r="75" spans="1:6" s="70" customFormat="1" ht="12.75">
      <c r="A75" s="2"/>
      <c r="B75" s="2"/>
      <c r="C75" s="74"/>
      <c r="D75" s="74"/>
      <c r="E75" s="74"/>
      <c r="F75" s="74"/>
    </row>
    <row r="76" spans="1:6" s="70" customFormat="1" ht="12.75">
      <c r="A76" s="2"/>
      <c r="B76" s="2"/>
      <c r="C76" s="74"/>
      <c r="D76" s="74"/>
      <c r="E76" s="74"/>
      <c r="F76" s="74"/>
    </row>
    <row r="77" spans="1:6" s="70" customFormat="1" ht="12.75">
      <c r="A77" s="2"/>
      <c r="B77" s="2"/>
      <c r="C77" s="74"/>
      <c r="D77" s="74"/>
      <c r="E77" s="74"/>
      <c r="F77" s="74"/>
    </row>
    <row r="78" spans="1:6" s="70" customFormat="1" ht="12.75">
      <c r="A78" s="2"/>
      <c r="B78" s="2"/>
      <c r="C78" s="74"/>
      <c r="D78" s="74"/>
      <c r="E78" s="74"/>
      <c r="F78" s="74"/>
    </row>
    <row r="79" spans="1:6" s="70" customFormat="1" ht="12.75">
      <c r="A79" s="2"/>
      <c r="B79" s="2"/>
      <c r="C79" s="74"/>
      <c r="D79" s="74"/>
      <c r="E79" s="74"/>
      <c r="F79" s="74"/>
    </row>
    <row r="80" spans="1:6" s="70" customFormat="1" ht="12.75">
      <c r="A80" s="2"/>
      <c r="B80" s="2"/>
      <c r="C80" s="74"/>
      <c r="D80" s="74"/>
      <c r="E80" s="74"/>
      <c r="F80" s="74"/>
    </row>
    <row r="81" spans="1:6" s="70" customFormat="1" ht="12.75">
      <c r="A81" s="2"/>
      <c r="B81" s="2"/>
      <c r="C81" s="74"/>
      <c r="D81" s="74"/>
      <c r="E81" s="74"/>
      <c r="F81" s="74"/>
    </row>
    <row r="82" spans="1:6" s="70" customFormat="1" ht="12.75">
      <c r="A82" s="2"/>
      <c r="B82" s="2"/>
      <c r="C82" s="74"/>
      <c r="D82" s="74"/>
      <c r="E82" s="74"/>
      <c r="F82" s="74"/>
    </row>
    <row r="83" spans="1:6" s="70" customFormat="1" ht="12.75">
      <c r="A83" s="2"/>
      <c r="B83" s="2"/>
      <c r="C83" s="74"/>
      <c r="D83" s="74"/>
      <c r="E83" s="74"/>
      <c r="F83" s="74"/>
    </row>
    <row r="84" spans="1:6" s="70" customFormat="1" ht="12.75">
      <c r="A84" s="2"/>
      <c r="B84" s="2"/>
      <c r="C84" s="74"/>
      <c r="D84" s="74"/>
      <c r="E84" s="74"/>
      <c r="F84" s="74"/>
    </row>
    <row r="85" spans="1:6" s="70" customFormat="1" ht="12.75">
      <c r="A85" s="2"/>
      <c r="B85" s="2"/>
      <c r="C85" s="74"/>
      <c r="D85" s="74"/>
      <c r="E85" s="74"/>
      <c r="F85" s="74"/>
    </row>
    <row r="86" spans="1:6" s="70" customFormat="1" ht="12.75">
      <c r="A86" s="2"/>
      <c r="B86" s="2"/>
      <c r="C86" s="74"/>
      <c r="D86" s="74"/>
      <c r="E86" s="74"/>
      <c r="F86" s="74"/>
    </row>
    <row r="87" spans="1:6" s="70" customFormat="1" ht="12.75">
      <c r="A87" s="2"/>
      <c r="B87" s="2"/>
      <c r="C87" s="74"/>
      <c r="D87" s="74"/>
      <c r="E87" s="74"/>
      <c r="F87" s="74"/>
    </row>
    <row r="88" spans="1:6" s="70" customFormat="1" ht="12.75">
      <c r="A88" s="2"/>
      <c r="B88" s="2"/>
      <c r="C88" s="2"/>
      <c r="D88" s="74"/>
      <c r="E88" s="74"/>
      <c r="F88" s="74"/>
    </row>
    <row r="89" spans="1:6" s="70" customFormat="1" ht="12.75">
      <c r="A89" s="2"/>
      <c r="B89" s="2"/>
      <c r="C89" s="2"/>
      <c r="D89" s="74"/>
      <c r="E89" s="74"/>
      <c r="F89" s="74"/>
    </row>
    <row r="90" spans="1:6" s="70" customFormat="1" ht="12.75">
      <c r="A90" s="2"/>
      <c r="B90" s="2"/>
      <c r="C90" s="2"/>
      <c r="D90" s="74"/>
      <c r="E90" s="74"/>
      <c r="F90" s="74"/>
    </row>
    <row r="91" spans="1:6" s="70" customFormat="1" ht="12.75">
      <c r="A91" s="2"/>
      <c r="B91" s="2"/>
      <c r="C91" s="2"/>
      <c r="D91" s="74"/>
      <c r="E91" s="74"/>
      <c r="F91" s="74"/>
    </row>
    <row r="92" spans="1:6" s="70" customFormat="1" ht="12.75">
      <c r="A92" s="2"/>
      <c r="B92" s="2"/>
      <c r="C92" s="2"/>
      <c r="D92" s="74"/>
      <c r="E92" s="74"/>
      <c r="F92" s="74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42:E42"/>
    <mergeCell ref="B43:E4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4.7109375" style="2" customWidth="1"/>
    <col min="2" max="2" width="46.57421875" style="2" customWidth="1"/>
    <col min="3" max="3" width="10.00390625" style="2" customWidth="1"/>
    <col min="4" max="4" width="8.7109375" style="2" customWidth="1"/>
    <col min="5" max="5" width="13.00390625" style="2" customWidth="1"/>
    <col min="6" max="6" width="16.140625" style="2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2:8" ht="12.75">
      <c r="B3" s="6" t="s">
        <v>2</v>
      </c>
      <c r="C3" s="7" t="s">
        <v>3</v>
      </c>
      <c r="D3" s="7"/>
      <c r="E3" s="7"/>
      <c r="F3" s="8"/>
      <c r="H3" s="9"/>
    </row>
    <row r="4" spans="2:8" ht="12.75">
      <c r="B4" s="6" t="s">
        <v>4</v>
      </c>
      <c r="C4" s="10">
        <v>6</v>
      </c>
      <c r="D4" s="10"/>
      <c r="E4" s="10"/>
      <c r="F4" s="3"/>
      <c r="H4" s="9"/>
    </row>
    <row r="5" spans="2:6" ht="12.75">
      <c r="B5" s="11" t="s">
        <v>5</v>
      </c>
      <c r="C5" s="10">
        <v>3926</v>
      </c>
      <c r="D5" s="10"/>
      <c r="E5" s="10"/>
      <c r="F5" s="3"/>
    </row>
    <row r="6" spans="2:6" ht="12.75">
      <c r="B6" s="11" t="s">
        <v>6</v>
      </c>
      <c r="C6" s="12">
        <v>1052.7</v>
      </c>
      <c r="D6" s="13"/>
      <c r="E6" s="14"/>
      <c r="F6" s="3"/>
    </row>
    <row r="7" spans="2:6" ht="12.75">
      <c r="B7" s="15" t="s">
        <v>7</v>
      </c>
      <c r="C7" s="16">
        <v>437273.77</v>
      </c>
      <c r="D7" s="17"/>
      <c r="E7" s="18"/>
      <c r="F7" s="19"/>
    </row>
    <row r="8" spans="2:6" ht="12.75">
      <c r="B8" s="15" t="s">
        <v>8</v>
      </c>
      <c r="C8" s="20">
        <v>0</v>
      </c>
      <c r="D8" s="21"/>
      <c r="E8" s="21"/>
      <c r="F8" s="19"/>
    </row>
    <row r="9" spans="2:5" ht="12.75">
      <c r="B9" s="22" t="s">
        <v>9</v>
      </c>
      <c r="C9" s="23">
        <v>10</v>
      </c>
      <c r="D9" s="24"/>
      <c r="E9" s="25"/>
    </row>
    <row r="10" spans="1:6" ht="12.75">
      <c r="A10" s="26"/>
      <c r="B10" s="22" t="s">
        <v>10</v>
      </c>
      <c r="C10" s="27">
        <f>D42</f>
        <v>16600</v>
      </c>
      <c r="D10" s="28"/>
      <c r="E10" s="29"/>
      <c r="F10" s="26"/>
    </row>
    <row r="11" spans="1:6" ht="12.75">
      <c r="A11" s="26"/>
      <c r="B11" s="22" t="s">
        <v>11</v>
      </c>
      <c r="C11" s="30">
        <f>C5*C9*12</f>
        <v>471120</v>
      </c>
      <c r="D11" s="28">
        <f>C11/12</f>
        <v>39260</v>
      </c>
      <c r="E11" s="29"/>
      <c r="F11" s="26"/>
    </row>
    <row r="12" spans="1:6" ht="12.75" customHeight="1">
      <c r="A12" s="31" t="s">
        <v>12</v>
      </c>
      <c r="B12" s="32" t="s">
        <v>13</v>
      </c>
      <c r="C12" s="33" t="s">
        <v>14</v>
      </c>
      <c r="D12" s="33" t="s">
        <v>15</v>
      </c>
      <c r="E12" s="33"/>
      <c r="F12" s="33" t="s">
        <v>16</v>
      </c>
    </row>
    <row r="13" spans="1:6" ht="12.75">
      <c r="A13" s="31"/>
      <c r="B13" s="32"/>
      <c r="C13" s="33"/>
      <c r="D13" s="34" t="s">
        <v>17</v>
      </c>
      <c r="E13" s="34" t="s">
        <v>18</v>
      </c>
      <c r="F13" s="33"/>
    </row>
    <row r="14" spans="1:6" ht="12.75">
      <c r="A14" s="35" t="s">
        <v>19</v>
      </c>
      <c r="B14" s="36" t="s">
        <v>20</v>
      </c>
      <c r="C14" s="37">
        <f>D14*C5</f>
        <v>18216.64</v>
      </c>
      <c r="D14" s="37">
        <v>4.64</v>
      </c>
      <c r="E14" s="37">
        <f>C14*12</f>
        <v>218599.68</v>
      </c>
      <c r="F14" s="37">
        <f>C14*12</f>
        <v>218599.68</v>
      </c>
    </row>
    <row r="15" spans="1:6" ht="12.75">
      <c r="A15" s="38" t="s">
        <v>21</v>
      </c>
      <c r="B15" s="39" t="s">
        <v>22</v>
      </c>
      <c r="C15" s="37">
        <f>D15*C5</f>
        <v>2630.42</v>
      </c>
      <c r="D15" s="37">
        <v>0.67</v>
      </c>
      <c r="E15" s="37">
        <f>C15*12</f>
        <v>31565.04</v>
      </c>
      <c r="F15" s="37">
        <f>C15*12</f>
        <v>31565.04</v>
      </c>
    </row>
    <row r="16" spans="1:6" ht="12.75">
      <c r="A16" s="38" t="s">
        <v>23</v>
      </c>
      <c r="B16" s="39" t="s">
        <v>24</v>
      </c>
      <c r="C16" s="37">
        <v>1350</v>
      </c>
      <c r="D16" s="37">
        <f>C16/C5</f>
        <v>0.34386143657666834</v>
      </c>
      <c r="E16" s="37">
        <f>C16*12</f>
        <v>16200</v>
      </c>
      <c r="F16" s="37">
        <f>C16*12</f>
        <v>16200</v>
      </c>
    </row>
    <row r="17" spans="1:6" ht="12.75">
      <c r="A17" s="40" t="s">
        <v>25</v>
      </c>
      <c r="B17" s="41" t="s">
        <v>26</v>
      </c>
      <c r="C17" s="37">
        <f>E17/12</f>
        <v>87.72500000000001</v>
      </c>
      <c r="D17" s="37">
        <f>C17/C5</f>
        <v>0.022344625573102395</v>
      </c>
      <c r="E17" s="37">
        <f>C6*1</f>
        <v>1052.7</v>
      </c>
      <c r="F17" s="37">
        <f>C17*12</f>
        <v>1052.7</v>
      </c>
    </row>
    <row r="18" spans="1:6" ht="12.75">
      <c r="A18" s="40" t="s">
        <v>27</v>
      </c>
      <c r="B18" s="41" t="s">
        <v>28</v>
      </c>
      <c r="C18" s="37">
        <f>E18/12</f>
        <v>184.2225</v>
      </c>
      <c r="D18" s="37">
        <f>C18/C5</f>
        <v>0.04692371370351503</v>
      </c>
      <c r="E18" s="37">
        <f>C6*2.1</f>
        <v>2210.67</v>
      </c>
      <c r="F18" s="37">
        <f>C18*12</f>
        <v>2210.67</v>
      </c>
    </row>
    <row r="19" spans="1:6" s="43" customFormat="1" ht="12.75">
      <c r="A19" s="40" t="s">
        <v>29</v>
      </c>
      <c r="B19" s="41" t="s">
        <v>30</v>
      </c>
      <c r="C19" s="37">
        <f>C11*0.12/12</f>
        <v>4711.2</v>
      </c>
      <c r="D19" s="37">
        <f>C19/C5</f>
        <v>1.2</v>
      </c>
      <c r="E19" s="42">
        <f>C11*0.12</f>
        <v>56534.4</v>
      </c>
      <c r="F19" s="37">
        <f>C19*12</f>
        <v>56534.399999999994</v>
      </c>
    </row>
    <row r="20" spans="1:6" ht="12.75">
      <c r="A20" s="40" t="s">
        <v>31</v>
      </c>
      <c r="B20" s="41" t="s">
        <v>32</v>
      </c>
      <c r="C20" s="37">
        <f>C11*0.009/12</f>
        <v>353.3400000000001</v>
      </c>
      <c r="D20" s="37">
        <f>C20/C5</f>
        <v>0.09000000000000002</v>
      </c>
      <c r="E20" s="42">
        <f>C11*0.009</f>
        <v>4240.080000000001</v>
      </c>
      <c r="F20" s="37">
        <f>C20*12</f>
        <v>4240.080000000001</v>
      </c>
    </row>
    <row r="21" spans="1:6" s="43" customFormat="1" ht="12.75">
      <c r="A21" s="40" t="s">
        <v>33</v>
      </c>
      <c r="B21" s="41" t="s">
        <v>34</v>
      </c>
      <c r="C21" s="37">
        <f>E21/12</f>
        <v>981.5</v>
      </c>
      <c r="D21" s="37">
        <f>C21/C5</f>
        <v>0.25</v>
      </c>
      <c r="E21" s="42">
        <f>C11*0.025</f>
        <v>11778</v>
      </c>
      <c r="F21" s="37">
        <f>C21*12</f>
        <v>11778</v>
      </c>
    </row>
    <row r="22" spans="1:6" s="48" customFormat="1" ht="12.75">
      <c r="A22" s="44" t="s">
        <v>35</v>
      </c>
      <c r="B22" s="45" t="s">
        <v>36</v>
      </c>
      <c r="C22" s="46">
        <f>E22/12</f>
        <v>364.3948083333334</v>
      </c>
      <c r="D22" s="46">
        <f>E22/C5/12</f>
        <v>0.09281579427746649</v>
      </c>
      <c r="E22" s="47">
        <f>C7*0.01</f>
        <v>4372.737700000001</v>
      </c>
      <c r="F22" s="37">
        <f>C22*12</f>
        <v>4372.737700000001</v>
      </c>
    </row>
    <row r="23" spans="1:6" s="51" customFormat="1" ht="12.75">
      <c r="A23" s="49"/>
      <c r="B23" s="28" t="s">
        <v>37</v>
      </c>
      <c r="C23" s="50">
        <f>SUM(C14:C22)</f>
        <v>28879.44230833333</v>
      </c>
      <c r="D23" s="50">
        <f>SUM(D14:D22)</f>
        <v>7.355945570130752</v>
      </c>
      <c r="E23" s="50">
        <f>SUM(E14:E22)</f>
        <v>346553.3077</v>
      </c>
      <c r="F23" s="50">
        <f>SUM(F14:F22)</f>
        <v>346553.3077</v>
      </c>
    </row>
    <row r="24" spans="1:6" ht="12.75" customHeight="1">
      <c r="A24" s="52" t="s">
        <v>38</v>
      </c>
      <c r="B24" s="53" t="s">
        <v>39</v>
      </c>
      <c r="C24" s="37"/>
      <c r="D24" s="37"/>
      <c r="E24" s="42"/>
      <c r="F24" s="42"/>
    </row>
    <row r="25" spans="1:6" ht="12.75">
      <c r="A25" s="52"/>
      <c r="B25" s="53"/>
      <c r="C25" s="37"/>
      <c r="D25" s="37"/>
      <c r="E25" s="42"/>
      <c r="F25" s="42"/>
    </row>
    <row r="26" spans="1:6" ht="12.75">
      <c r="A26" s="40" t="s">
        <v>40</v>
      </c>
      <c r="B26" s="41" t="s">
        <v>41</v>
      </c>
      <c r="C26" s="37">
        <f>E26/12</f>
        <v>1000</v>
      </c>
      <c r="D26" s="37">
        <f>C26/C5</f>
        <v>0.2547121752419766</v>
      </c>
      <c r="E26" s="42">
        <v>12000</v>
      </c>
      <c r="F26" s="42"/>
    </row>
    <row r="27" spans="1:6" ht="12.75">
      <c r="A27" s="40" t="s">
        <v>42</v>
      </c>
      <c r="B27" s="41" t="s">
        <v>43</v>
      </c>
      <c r="C27" s="37">
        <f>E27/12</f>
        <v>4166.666666666667</v>
      </c>
      <c r="D27" s="37">
        <f>C27/C5</f>
        <v>1.0613007301749025</v>
      </c>
      <c r="E27" s="42">
        <v>50000</v>
      </c>
      <c r="F27" s="42"/>
    </row>
    <row r="28" spans="1:6" ht="12.75">
      <c r="A28" s="40" t="s">
        <v>44</v>
      </c>
      <c r="B28" s="41" t="s">
        <v>45</v>
      </c>
      <c r="C28" s="37">
        <f>E28/12</f>
        <v>875</v>
      </c>
      <c r="D28" s="37">
        <f>C28/C5</f>
        <v>0.2228731533367295</v>
      </c>
      <c r="E28" s="42">
        <v>10500</v>
      </c>
      <c r="F28" s="42"/>
    </row>
    <row r="29" spans="1:6" ht="12.75">
      <c r="A29" s="40" t="s">
        <v>46</v>
      </c>
      <c r="B29" s="41" t="s">
        <v>47</v>
      </c>
      <c r="C29" s="37">
        <f>E29/12</f>
        <v>1833.3333333333333</v>
      </c>
      <c r="D29" s="37">
        <f>C29/C5</f>
        <v>0.46697232127695704</v>
      </c>
      <c r="E29" s="42">
        <v>22000</v>
      </c>
      <c r="F29" s="42"/>
    </row>
    <row r="30" spans="1:6" ht="12.75">
      <c r="A30" s="40" t="s">
        <v>48</v>
      </c>
      <c r="B30" s="41" t="s">
        <v>49</v>
      </c>
      <c r="C30" s="37">
        <f>E30/12</f>
        <v>1666.6666666666667</v>
      </c>
      <c r="D30" s="37">
        <f>C30/C5</f>
        <v>0.42452029206996095</v>
      </c>
      <c r="E30" s="42">
        <v>20000</v>
      </c>
      <c r="F30" s="42"/>
    </row>
    <row r="31" spans="1:6" ht="12.75">
      <c r="A31" s="40" t="s">
        <v>50</v>
      </c>
      <c r="B31" s="41" t="s">
        <v>51</v>
      </c>
      <c r="C31" s="37">
        <f>E31/12</f>
        <v>833.3333333333334</v>
      </c>
      <c r="D31" s="37">
        <f>C31/C5</f>
        <v>0.21226014603498047</v>
      </c>
      <c r="E31" s="42">
        <v>10000</v>
      </c>
      <c r="F31" s="42"/>
    </row>
    <row r="32" spans="1:6" ht="12.75">
      <c r="A32" s="54"/>
      <c r="B32" s="55" t="s">
        <v>52</v>
      </c>
      <c r="C32" s="56">
        <f>SUM(C26:C30)</f>
        <v>9541.666666666666</v>
      </c>
      <c r="D32" s="56">
        <f>SUM(D26:D31)</f>
        <v>2.642638818135507</v>
      </c>
      <c r="E32" s="56">
        <f>SUM(E26:E30)</f>
        <v>114500</v>
      </c>
      <c r="F32" s="57"/>
    </row>
    <row r="33" spans="1:6" ht="12.75">
      <c r="A33" s="58"/>
      <c r="B33" s="59" t="s">
        <v>53</v>
      </c>
      <c r="C33" s="60"/>
      <c r="D33" s="60">
        <f>SUM(D23+D32)</f>
        <v>9.99858438826626</v>
      </c>
      <c r="E33" s="60"/>
      <c r="F33" s="60"/>
    </row>
    <row r="34" spans="1:6" ht="12.75">
      <c r="A34" s="58"/>
      <c r="B34" s="61" t="s">
        <v>54</v>
      </c>
      <c r="C34" s="62"/>
      <c r="D34" s="62"/>
      <c r="E34" s="62"/>
      <c r="F34" s="62">
        <v>274277.47</v>
      </c>
    </row>
    <row r="35" spans="1:6" ht="12.75">
      <c r="A35" s="76" t="s">
        <v>63</v>
      </c>
      <c r="B35" s="77" t="s">
        <v>64</v>
      </c>
      <c r="C35" s="78"/>
      <c r="D35" s="78"/>
      <c r="E35" s="79">
        <v>103600</v>
      </c>
      <c r="F35" s="80"/>
    </row>
    <row r="36" spans="1:6" ht="12.75">
      <c r="A36" s="58"/>
      <c r="B36" s="59" t="s">
        <v>55</v>
      </c>
      <c r="C36" s="63"/>
      <c r="D36" s="60"/>
      <c r="E36" s="60"/>
      <c r="F36" s="60"/>
    </row>
    <row r="37" spans="1:6" s="26" customFormat="1" ht="12.75">
      <c r="A37" s="38"/>
      <c r="B37" s="39" t="s">
        <v>56</v>
      </c>
      <c r="C37" s="64">
        <v>4000</v>
      </c>
      <c r="D37" s="64">
        <v>4000</v>
      </c>
      <c r="E37" s="50"/>
      <c r="F37" s="50"/>
    </row>
    <row r="38" spans="1:6" ht="12.75">
      <c r="A38" s="65"/>
      <c r="B38" s="59" t="s">
        <v>57</v>
      </c>
      <c r="C38" s="63"/>
      <c r="D38" s="66"/>
      <c r="E38" s="66"/>
      <c r="F38" s="66"/>
    </row>
    <row r="39" spans="1:6" ht="12.75">
      <c r="A39" s="65"/>
      <c r="B39" s="67" t="s">
        <v>58</v>
      </c>
      <c r="C39" s="68">
        <v>350</v>
      </c>
      <c r="D39" s="66">
        <f>C39*12</f>
        <v>4200</v>
      </c>
      <c r="E39" s="66"/>
      <c r="F39" s="66"/>
    </row>
    <row r="40" spans="1:6" ht="12.75">
      <c r="A40" s="65"/>
      <c r="B40" s="67" t="s">
        <v>59</v>
      </c>
      <c r="C40" s="68">
        <v>350</v>
      </c>
      <c r="D40" s="66">
        <f>C40*12</f>
        <v>4200</v>
      </c>
      <c r="E40" s="66"/>
      <c r="F40" s="66"/>
    </row>
    <row r="41" spans="1:6" ht="12.75">
      <c r="A41" s="65"/>
      <c r="B41" s="67" t="s">
        <v>60</v>
      </c>
      <c r="C41" s="63">
        <v>350</v>
      </c>
      <c r="D41" s="66">
        <f>C41*12</f>
        <v>4200</v>
      </c>
      <c r="E41" s="66"/>
      <c r="F41" s="66"/>
    </row>
    <row r="42" spans="1:5" ht="11.25" customHeight="1">
      <c r="A42" s="65"/>
      <c r="B42" s="63" t="s">
        <v>61</v>
      </c>
      <c r="C42" s="69">
        <f>SUM(C38:C41)</f>
        <v>1050</v>
      </c>
      <c r="D42" s="69">
        <f>SUM(D37:D41)</f>
        <v>16600</v>
      </c>
      <c r="E42" s="70"/>
    </row>
    <row r="43" spans="1:5" ht="40.5" customHeight="1">
      <c r="A43" s="65"/>
      <c r="B43" s="72" t="s">
        <v>62</v>
      </c>
      <c r="C43" s="72"/>
      <c r="D43" s="72"/>
      <c r="E43" s="72"/>
    </row>
    <row r="44" spans="1:6" ht="12.75">
      <c r="A44" s="65"/>
      <c r="B44" s="65"/>
      <c r="C44" s="74"/>
      <c r="D44" s="66"/>
      <c r="E44" s="66"/>
      <c r="F44" s="66"/>
    </row>
    <row r="45" spans="1:6" ht="12.75">
      <c r="A45" s="75"/>
      <c r="B45" s="75"/>
      <c r="C45" s="74"/>
      <c r="D45" s="74"/>
      <c r="E45" s="74"/>
      <c r="F45" s="74"/>
    </row>
    <row r="46" spans="1:6" ht="12.75">
      <c r="A46" s="75"/>
      <c r="B46" s="75"/>
      <c r="C46" s="74"/>
      <c r="D46" s="74"/>
      <c r="E46" s="74"/>
      <c r="F46" s="74"/>
    </row>
    <row r="47" spans="1:6" ht="12.75">
      <c r="A47" s="75"/>
      <c r="B47" s="75"/>
      <c r="C47" s="74"/>
      <c r="D47" s="74"/>
      <c r="E47" s="74"/>
      <c r="F47" s="74"/>
    </row>
    <row r="48" spans="1:6" ht="12.75">
      <c r="A48" s="75"/>
      <c r="B48" s="75"/>
      <c r="C48" s="74"/>
      <c r="D48" s="74"/>
      <c r="E48" s="74"/>
      <c r="F48" s="74"/>
    </row>
    <row r="49" spans="1:6" ht="12.75">
      <c r="A49" s="75"/>
      <c r="B49" s="75"/>
      <c r="C49" s="74"/>
      <c r="D49" s="74"/>
      <c r="E49" s="74"/>
      <c r="F49" s="74"/>
    </row>
    <row r="50" spans="1:6" s="70" customFormat="1" ht="12.75">
      <c r="A50" s="75"/>
      <c r="B50" s="75"/>
      <c r="C50" s="74"/>
      <c r="D50" s="74"/>
      <c r="E50" s="74"/>
      <c r="F50" s="74"/>
    </row>
    <row r="51" spans="1:6" s="70" customFormat="1" ht="12.75">
      <c r="A51" s="75"/>
      <c r="B51" s="75"/>
      <c r="C51" s="74"/>
      <c r="D51" s="74"/>
      <c r="E51" s="74"/>
      <c r="F51" s="74"/>
    </row>
    <row r="52" spans="1:6" s="70" customFormat="1" ht="12.75">
      <c r="A52" s="75"/>
      <c r="B52" s="75"/>
      <c r="C52" s="74"/>
      <c r="D52" s="74"/>
      <c r="E52" s="74"/>
      <c r="F52" s="74"/>
    </row>
    <row r="53" spans="1:6" s="70" customFormat="1" ht="12.75">
      <c r="A53" s="75"/>
      <c r="B53" s="75"/>
      <c r="C53" s="74"/>
      <c r="D53" s="74"/>
      <c r="E53" s="74"/>
      <c r="F53" s="74"/>
    </row>
    <row r="54" spans="1:6" s="70" customFormat="1" ht="12.75">
      <c r="A54" s="75"/>
      <c r="B54" s="75"/>
      <c r="C54" s="74"/>
      <c r="D54" s="74"/>
      <c r="E54" s="74"/>
      <c r="F54" s="74"/>
    </row>
    <row r="55" spans="1:6" s="70" customFormat="1" ht="12.75">
      <c r="A55" s="75"/>
      <c r="B55" s="75"/>
      <c r="C55" s="74"/>
      <c r="D55" s="74"/>
      <c r="E55" s="74"/>
      <c r="F55" s="74"/>
    </row>
    <row r="56" spans="1:6" s="70" customFormat="1" ht="12.75">
      <c r="A56" s="2"/>
      <c r="B56" s="2"/>
      <c r="C56" s="74"/>
      <c r="D56" s="74"/>
      <c r="E56" s="74"/>
      <c r="F56" s="74"/>
    </row>
    <row r="57" spans="1:6" s="70" customFormat="1" ht="12.75">
      <c r="A57" s="2"/>
      <c r="B57" s="2"/>
      <c r="C57" s="74"/>
      <c r="D57" s="74"/>
      <c r="E57" s="74"/>
      <c r="F57" s="74"/>
    </row>
    <row r="58" spans="1:6" s="70" customFormat="1" ht="12.75">
      <c r="A58" s="2"/>
      <c r="B58" s="2"/>
      <c r="C58" s="74"/>
      <c r="D58" s="74"/>
      <c r="E58" s="74"/>
      <c r="F58" s="74"/>
    </row>
    <row r="59" spans="1:6" s="70" customFormat="1" ht="12.75">
      <c r="A59" s="2"/>
      <c r="B59" s="2"/>
      <c r="C59" s="74"/>
      <c r="D59" s="74"/>
      <c r="E59" s="74"/>
      <c r="F59" s="74"/>
    </row>
    <row r="60" spans="1:6" s="70" customFormat="1" ht="12.75">
      <c r="A60" s="2"/>
      <c r="B60" s="2"/>
      <c r="C60" s="74"/>
      <c r="D60" s="74"/>
      <c r="E60" s="74"/>
      <c r="F60" s="74"/>
    </row>
    <row r="61" spans="1:6" s="70" customFormat="1" ht="12.75">
      <c r="A61" s="2"/>
      <c r="B61" s="2"/>
      <c r="C61" s="74"/>
      <c r="D61" s="74"/>
      <c r="E61" s="74"/>
      <c r="F61" s="74"/>
    </row>
    <row r="62" spans="1:6" s="70" customFormat="1" ht="12.75">
      <c r="A62" s="2"/>
      <c r="B62" s="2"/>
      <c r="C62" s="74"/>
      <c r="D62" s="74"/>
      <c r="E62" s="74"/>
      <c r="F62" s="74"/>
    </row>
    <row r="63" spans="1:6" s="70" customFormat="1" ht="12.75">
      <c r="A63" s="2"/>
      <c r="B63" s="2"/>
      <c r="C63" s="74"/>
      <c r="D63" s="74"/>
      <c r="E63" s="74"/>
      <c r="F63" s="74"/>
    </row>
    <row r="64" spans="1:6" s="70" customFormat="1" ht="12.75">
      <c r="A64" s="2"/>
      <c r="B64" s="2"/>
      <c r="C64" s="74"/>
      <c r="D64" s="74"/>
      <c r="E64" s="74"/>
      <c r="F64" s="74"/>
    </row>
    <row r="65" spans="1:6" s="70" customFormat="1" ht="12.75">
      <c r="A65" s="2"/>
      <c r="B65" s="2"/>
      <c r="C65" s="74"/>
      <c r="D65" s="74"/>
      <c r="E65" s="74"/>
      <c r="F65" s="74"/>
    </row>
    <row r="66" spans="1:6" s="70" customFormat="1" ht="12.75">
      <c r="A66" s="2"/>
      <c r="B66" s="2"/>
      <c r="C66" s="74"/>
      <c r="D66" s="74"/>
      <c r="E66" s="74"/>
      <c r="F66" s="74"/>
    </row>
    <row r="67" spans="1:6" s="70" customFormat="1" ht="12.75">
      <c r="A67" s="2"/>
      <c r="B67" s="2"/>
      <c r="C67" s="74"/>
      <c r="D67" s="74"/>
      <c r="E67" s="74"/>
      <c r="F67" s="74"/>
    </row>
    <row r="68" spans="1:6" s="70" customFormat="1" ht="12.75">
      <c r="A68" s="2"/>
      <c r="B68" s="2"/>
      <c r="C68" s="74"/>
      <c r="D68" s="74"/>
      <c r="E68" s="74"/>
      <c r="F68" s="74"/>
    </row>
    <row r="69" spans="1:6" s="70" customFormat="1" ht="12.75">
      <c r="A69" s="2"/>
      <c r="B69" s="2"/>
      <c r="C69" s="74"/>
      <c r="D69" s="74"/>
      <c r="E69" s="74"/>
      <c r="F69" s="74"/>
    </row>
    <row r="70" spans="1:6" s="70" customFormat="1" ht="12.75">
      <c r="A70" s="2"/>
      <c r="B70" s="2"/>
      <c r="C70" s="74"/>
      <c r="D70" s="74"/>
      <c r="E70" s="74"/>
      <c r="F70" s="74"/>
    </row>
    <row r="71" spans="1:6" s="70" customFormat="1" ht="12.75">
      <c r="A71" s="2"/>
      <c r="B71" s="2"/>
      <c r="C71" s="74"/>
      <c r="D71" s="74"/>
      <c r="E71" s="74"/>
      <c r="F71" s="74"/>
    </row>
    <row r="72" spans="1:6" s="70" customFormat="1" ht="12.75">
      <c r="A72" s="2"/>
      <c r="B72" s="2"/>
      <c r="C72" s="74"/>
      <c r="D72" s="74"/>
      <c r="E72" s="74"/>
      <c r="F72" s="74"/>
    </row>
    <row r="73" spans="1:6" s="70" customFormat="1" ht="12.75">
      <c r="A73" s="2"/>
      <c r="B73" s="2"/>
      <c r="C73" s="74"/>
      <c r="D73" s="74"/>
      <c r="E73" s="74"/>
      <c r="F73" s="74"/>
    </row>
    <row r="74" spans="1:6" s="70" customFormat="1" ht="12.75">
      <c r="A74" s="2"/>
      <c r="B74" s="2"/>
      <c r="C74" s="74"/>
      <c r="D74" s="74"/>
      <c r="E74" s="74"/>
      <c r="F74" s="74"/>
    </row>
    <row r="75" spans="1:6" s="70" customFormat="1" ht="12.75">
      <c r="A75" s="2"/>
      <c r="B75" s="2"/>
      <c r="C75" s="74"/>
      <c r="D75" s="74"/>
      <c r="E75" s="74"/>
      <c r="F75" s="74"/>
    </row>
    <row r="76" spans="1:6" s="70" customFormat="1" ht="12.75">
      <c r="A76" s="2"/>
      <c r="B76" s="2"/>
      <c r="C76" s="74"/>
      <c r="D76" s="74"/>
      <c r="E76" s="74"/>
      <c r="F76" s="74"/>
    </row>
    <row r="77" spans="1:6" s="70" customFormat="1" ht="12.75">
      <c r="A77" s="2"/>
      <c r="B77" s="2"/>
      <c r="C77" s="74"/>
      <c r="D77" s="74"/>
      <c r="E77" s="74"/>
      <c r="F77" s="74"/>
    </row>
    <row r="78" spans="1:6" s="70" customFormat="1" ht="12.75">
      <c r="A78" s="2"/>
      <c r="B78" s="2"/>
      <c r="C78" s="74"/>
      <c r="D78" s="74"/>
      <c r="E78" s="74"/>
      <c r="F78" s="74"/>
    </row>
    <row r="79" spans="1:6" s="70" customFormat="1" ht="12.75">
      <c r="A79" s="2"/>
      <c r="B79" s="2"/>
      <c r="C79" s="74"/>
      <c r="D79" s="74"/>
      <c r="E79" s="74"/>
      <c r="F79" s="74"/>
    </row>
    <row r="80" spans="1:6" s="70" customFormat="1" ht="12.75">
      <c r="A80" s="2"/>
      <c r="B80" s="2"/>
      <c r="C80" s="74"/>
      <c r="D80" s="74"/>
      <c r="E80" s="74"/>
      <c r="F80" s="74"/>
    </row>
    <row r="81" spans="1:6" s="70" customFormat="1" ht="12.75">
      <c r="A81" s="2"/>
      <c r="B81" s="2"/>
      <c r="C81" s="74"/>
      <c r="D81" s="74"/>
      <c r="E81" s="74"/>
      <c r="F81" s="74"/>
    </row>
    <row r="82" spans="1:6" s="70" customFormat="1" ht="12.75">
      <c r="A82" s="2"/>
      <c r="B82" s="2"/>
      <c r="C82" s="74"/>
      <c r="D82" s="74"/>
      <c r="E82" s="74"/>
      <c r="F82" s="74"/>
    </row>
    <row r="83" spans="1:6" s="70" customFormat="1" ht="12.75">
      <c r="A83" s="2"/>
      <c r="B83" s="2"/>
      <c r="C83" s="74"/>
      <c r="D83" s="74"/>
      <c r="E83" s="74"/>
      <c r="F83" s="74"/>
    </row>
    <row r="84" spans="1:6" s="70" customFormat="1" ht="12.75">
      <c r="A84" s="2"/>
      <c r="B84" s="2"/>
      <c r="C84" s="74"/>
      <c r="D84" s="74"/>
      <c r="E84" s="74"/>
      <c r="F84" s="74"/>
    </row>
    <row r="85" spans="1:6" s="70" customFormat="1" ht="12.75">
      <c r="A85" s="2"/>
      <c r="B85" s="2"/>
      <c r="C85" s="74"/>
      <c r="D85" s="74"/>
      <c r="E85" s="74"/>
      <c r="F85" s="74"/>
    </row>
    <row r="86" spans="1:6" s="70" customFormat="1" ht="12.75">
      <c r="A86" s="2"/>
      <c r="B86" s="2"/>
      <c r="C86" s="74"/>
      <c r="D86" s="74"/>
      <c r="E86" s="74"/>
      <c r="F86" s="74"/>
    </row>
    <row r="87" spans="1:6" s="70" customFormat="1" ht="12.75">
      <c r="A87" s="2"/>
      <c r="B87" s="2"/>
      <c r="C87" s="2"/>
      <c r="D87" s="74"/>
      <c r="E87" s="74"/>
      <c r="F87" s="74"/>
    </row>
    <row r="88" spans="1:6" s="70" customFormat="1" ht="12.75">
      <c r="A88" s="2"/>
      <c r="B88" s="2"/>
      <c r="C88" s="2"/>
      <c r="D88" s="74"/>
      <c r="E88" s="74"/>
      <c r="F88" s="74"/>
    </row>
    <row r="89" spans="1:6" s="70" customFormat="1" ht="12.75">
      <c r="A89" s="2"/>
      <c r="B89" s="2"/>
      <c r="C89" s="2"/>
      <c r="D89" s="74"/>
      <c r="E89" s="74"/>
      <c r="F89" s="74"/>
    </row>
    <row r="90" spans="1:6" s="70" customFormat="1" ht="12.75">
      <c r="A90" s="2"/>
      <c r="B90" s="2"/>
      <c r="C90" s="2"/>
      <c r="D90" s="74"/>
      <c r="E90" s="74"/>
      <c r="F90" s="74"/>
    </row>
    <row r="91" spans="1:6" s="70" customFormat="1" ht="12.75">
      <c r="A91" s="2"/>
      <c r="B91" s="2"/>
      <c r="C91" s="2"/>
      <c r="D91" s="74"/>
      <c r="E91" s="74"/>
      <c r="F91" s="74"/>
    </row>
  </sheetData>
  <sheetProtection selectLockedCells="1" selectUnlockedCells="1"/>
  <mergeCells count="18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43:E4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2021-02-02T06:42:36Z</dcterms:modified>
  <cp:category/>
  <cp:version/>
  <cp:contentType/>
  <cp:contentStatus/>
  <cp:revision>13</cp:revision>
</cp:coreProperties>
</file>