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<sst xmlns="http://schemas.openxmlformats.org/spreadsheetml/2006/main" count="592" uniqueCount="148">
  <si>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</si>
  <si>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</si>
  <si>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</si>
  <si>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</si>
  <si>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</si>
  <si>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</si>
  <si>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</si>
  <si>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</si>
  <si>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</si>
  <si>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</si>
  <si>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</si>
  <si>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</si>
  <si>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</si>
  <si>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</si>
  <si>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</si>
  <si>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</si>
  <si>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</si>
  <si>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</si>
  <si>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</si>
  <si>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</si>
  <si>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</si>
  <si>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</si>
  <si>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</si>
  <si>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</si>
  <si>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</si>
  <si>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</si>
  <si>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</si>
  <si>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</si>
  <si>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</si>
  <si>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</si>
  <si>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</si>
  <si>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</si>
  <si>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</si>
  <si>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</si>
  <si>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</si>
  <si>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</si>
  <si>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</si>
  <si>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</si>
  <si>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</si>
  <si>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</si>
  <si>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</si>
  <si>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</si>
  <si>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</si>
  <si>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</si>
  <si>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</si>
  <si>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</si>
  <si>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</si>
  <si>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</si>
  <si>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</si>
  <si>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</si>
  <si>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</si>
  <si>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</si>
  <si>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</si>
  <si>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</si>
  <si>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</si>
  <si>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</si>
  <si>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</si>
  <si>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</si>
  <si>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</si>
  <si>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</si>
  <si>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</si>
  <si>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</si>
  <si>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</si>
  <si>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</si>
  <si>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</si>
  <si>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</si>
  <si>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</si>
  <si>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</si>
  <si>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</si>
  <si>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</si>
  <si>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</si>
  <si>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</si>
  <si>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</si>
  <si>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</si>
  <si>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</si>
  <si>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</si>
  <si>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</si>
  <si>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</si>
  <si>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</si>
  <si>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</si>
  <si>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</si>
  <si>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</si>
  <si>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</si>
  <si>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</si>
  <si>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</si>
  <si>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</si>
  <si>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</si>
  <si>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</si>
  <si>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</si>
  <si>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</si>
  <si>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</si>
  <si>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</si>
  <si>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</si>
  <si>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</si>
  <si>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</si>
  <si>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</si>
  <si>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</si>
  <si>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</si>
  <si>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</si>
  <si>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</si>
  <si>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</si>
  <si>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</si>
  <si>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</si>
  <si>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</si>
  <si>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</si>
  <si>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</si>
  <si>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</si>
  <si>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</si>
  <si>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</si>
  <si>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</si>
  <si>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</si>
  <si>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</si>
  <si>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</si>
  <si>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</si>
  <si>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</si>
  <si>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</si>
  <si>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</si>
  <si>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</si>
  <si>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</si>
  <si>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</si>
  <si>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</si>
  <si>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</si>
  <si>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</si>
  <si>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</si>
  <si>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</si>
  <si>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</si>
  <si>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</si>
  <si>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</si>
  <si>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</si>
  <si>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Промывка, опрессовка ОС</t>
  </si>
  <si>
    <t>Ремонт кровли</t>
  </si>
  <si>
    <t>Итого работ по текущему ремонту</t>
  </si>
  <si>
    <t>Рекомендуемый тариф</t>
  </si>
  <si>
    <t>2.5</t>
  </si>
  <si>
    <t>Продвижение</t>
  </si>
  <si>
    <t>Арендаторы</t>
  </si>
  <si>
    <t>ПАО "Ростелеком"</t>
  </si>
  <si>
    <t>ПАО "МТС"</t>
  </si>
  <si>
    <t>ОО "Дианет"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</si>
  <si>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</si>
  <si>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</si>
  <si>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2021 год по адресу:    Монтажников   5                                                         </t>
  </si>
  <si>
    <t>ЗАО "Зап-СибТТК"</t>
  </si>
  <si>
    <t>АО "ЭР-Телеком Холдинг"</t>
  </si>
  <si>
    <t>ПАО "Ростелеком" обслуживание</t>
  </si>
  <si>
    <t xml:space="preserve">Ремонт отмостки </t>
  </si>
  <si>
    <t>Начальник ПТО______________/Маматова Т.В.</t>
  </si>
  <si>
    <t>Ремонт межпанельных швов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</si>
</sst>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49" fontId="15" fillId="33" borderId="11" xfId="33" applyNumberFormat="1" applyFont="1" applyFill="1" applyBorder="1" applyProtection="1">
      <alignment/>
      <protection locked="0"/>
    </xf>
    <xf numFmtId="2" fontId="15" fillId="0" borderId="11" xfId="33" applyNumberFormat="1" applyFont="1" applyBorder="1" applyAlignment="1" applyProtection="1">
      <alignment horizontal="right"/>
      <protection/>
    </xf>
    <xf numFmtId="0" fontId="1" fillId="0" borderId="0" xfId="33">
      <alignment/>
      <protection/>
    </xf>
    <xf numFmtId="49" fontId="15" fillId="0" borderId="18" xfId="0" applyNumberFormat="1" applyFont="1" applyBorder="1" applyAlignment="1" applyProtection="1">
      <alignment wrapText="1"/>
      <protection/>
    </xf>
    <xf numFmtId="2" fontId="15" fillId="35" borderId="18" xfId="0" applyNumberFormat="1" applyFont="1" applyFill="1" applyBorder="1" applyAlignment="1" applyProtection="1">
      <alignment horizontal="right"/>
      <protection/>
    </xf>
    <xf numFmtId="165" fontId="15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9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9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8" t="s">
        <v>0</v>
      </c>
      <c r="F1" s="138"/>
      <c r="G1" s="138"/>
    </row>
    <row r="2" spans="1:7" ht="30" customHeight="1">
      <c r="A2" s="139" t="s">
        <v>1</v>
      </c>
      <c r="B2" s="139"/>
      <c r="C2" s="139"/>
      <c r="D2" s="139"/>
      <c r="E2" s="139"/>
      <c r="F2" s="139"/>
      <c r="G2" s="139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40" t="s">
        <v>3</v>
      </c>
      <c r="D4" s="140"/>
      <c r="E4" s="140"/>
      <c r="F4" s="7"/>
    </row>
    <row r="5" spans="2:6" ht="15">
      <c r="B5" s="6" t="s">
        <v>4</v>
      </c>
      <c r="C5" s="141">
        <v>4</v>
      </c>
      <c r="D5" s="141"/>
      <c r="E5" s="141"/>
      <c r="F5" s="8"/>
    </row>
    <row r="6" spans="2:6" ht="15">
      <c r="B6" s="9" t="s">
        <v>5</v>
      </c>
      <c r="C6" s="141">
        <v>7505.5</v>
      </c>
      <c r="D6" s="141"/>
      <c r="E6" s="141"/>
      <c r="F6" s="8"/>
    </row>
    <row r="7" spans="2:6" ht="18.75" customHeight="1">
      <c r="B7" s="10" t="s">
        <v>6</v>
      </c>
      <c r="C7" s="142">
        <v>64200</v>
      </c>
      <c r="D7" s="142"/>
      <c r="E7" s="142"/>
      <c r="F7" s="11"/>
    </row>
    <row r="8" spans="2:4" ht="15">
      <c r="B8" s="12"/>
      <c r="D8" s="13">
        <v>9</v>
      </c>
    </row>
    <row r="9" spans="1:7" ht="15">
      <c r="A9" s="133" t="s">
        <v>7</v>
      </c>
      <c r="B9" s="133"/>
      <c r="C9" s="133"/>
      <c r="D9" s="133"/>
      <c r="E9" s="133"/>
      <c r="F9" s="133"/>
      <c r="G9" s="133"/>
    </row>
    <row r="10" spans="1:7" ht="65.25" customHeight="1">
      <c r="A10" s="134" t="s">
        <v>8</v>
      </c>
      <c r="B10" s="135" t="s">
        <v>9</v>
      </c>
      <c r="C10" s="136" t="s">
        <v>10</v>
      </c>
      <c r="D10" s="136" t="s">
        <v>11</v>
      </c>
      <c r="E10" s="136"/>
      <c r="F10" s="136" t="s">
        <v>12</v>
      </c>
      <c r="G10" s="137" t="s">
        <v>13</v>
      </c>
    </row>
    <row r="11" spans="1:7" ht="45" customHeight="1">
      <c r="A11" s="134"/>
      <c r="B11" s="135"/>
      <c r="C11" s="136"/>
      <c r="D11" s="14" t="s">
        <v>14</v>
      </c>
      <c r="E11" s="15" t="s">
        <v>15</v>
      </c>
      <c r="F11" s="136"/>
      <c r="G11" s="137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0" t="s">
        <v>72</v>
      </c>
      <c r="C44" s="130"/>
      <c r="D44" s="131">
        <f>D43-(C7/12/C6+(D46)/C6)</f>
        <v>19.403493534057016</v>
      </c>
      <c r="E44" s="131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2" t="s">
        <v>73</v>
      </c>
      <c r="C46" s="132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E1:G1"/>
    <mergeCell ref="A2:G2"/>
    <mergeCell ref="C4:E4"/>
    <mergeCell ref="C5:E5"/>
    <mergeCell ref="C6:E6"/>
    <mergeCell ref="C7:E7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9.75" customHeight="1">
      <c r="A2" s="151" t="s">
        <v>115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116</v>
      </c>
      <c r="D4" s="152"/>
      <c r="E4" s="152"/>
      <c r="F4" s="69"/>
    </row>
    <row r="5" spans="2:6" ht="19.5">
      <c r="B5" s="68" t="s">
        <v>4</v>
      </c>
      <c r="C5" s="153">
        <v>6</v>
      </c>
      <c r="D5" s="153"/>
      <c r="E5" s="153"/>
      <c r="F5" s="70"/>
    </row>
    <row r="6" spans="2:6" ht="19.5">
      <c r="B6" s="71" t="s">
        <v>5</v>
      </c>
      <c r="C6" s="153">
        <v>3926.2</v>
      </c>
      <c r="D6" s="153"/>
      <c r="E6" s="153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63.75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="73" zoomScaleNormal="73" zoomScalePageLayoutView="0" workbookViewId="0" topLeftCell="A13">
      <selection activeCell="I36" sqref="I36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50" t="s">
        <v>0</v>
      </c>
      <c r="F1" s="150"/>
    </row>
    <row r="2" spans="1:6" ht="36.75" customHeight="1">
      <c r="A2" s="151" t="s">
        <v>141</v>
      </c>
      <c r="B2" s="151"/>
      <c r="C2" s="151"/>
      <c r="D2" s="151"/>
      <c r="E2" s="151"/>
      <c r="F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6</v>
      </c>
      <c r="D5" s="153"/>
      <c r="E5" s="153"/>
      <c r="F5" s="70"/>
    </row>
    <row r="6" spans="2:6" ht="19.5">
      <c r="B6" s="71" t="s">
        <v>5</v>
      </c>
      <c r="C6" s="153">
        <v>11659.01</v>
      </c>
      <c r="D6" s="153"/>
      <c r="E6" s="153"/>
      <c r="F6" s="70"/>
    </row>
    <row r="7" spans="2:6" ht="19.5">
      <c r="B7" s="71" t="s">
        <v>85</v>
      </c>
      <c r="C7" s="72">
        <v>1295</v>
      </c>
      <c r="D7" s="73"/>
      <c r="E7" s="74"/>
      <c r="F7" s="70"/>
    </row>
    <row r="8" spans="2:6" ht="19.5">
      <c r="B8" s="78" t="s">
        <v>87</v>
      </c>
      <c r="C8" s="120">
        <v>1919939.82</v>
      </c>
      <c r="D8" s="80"/>
      <c r="E8" s="81"/>
      <c r="F8" s="77"/>
    </row>
    <row r="9" spans="2:6" ht="19.5">
      <c r="B9" s="78" t="s">
        <v>117</v>
      </c>
      <c r="C9" s="121">
        <v>6</v>
      </c>
      <c r="D9" s="76"/>
      <c r="E9" s="76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C55*12</f>
        <v>392400</v>
      </c>
      <c r="D11" s="84"/>
      <c r="E11" s="28"/>
    </row>
    <row r="12" spans="2:5" ht="18.75">
      <c r="B12" s="82" t="s">
        <v>90</v>
      </c>
      <c r="C12" s="85">
        <f>C6*C10*12</f>
        <v>1259173.08</v>
      </c>
      <c r="D12" s="84"/>
      <c r="E12" s="28"/>
    </row>
    <row r="13" spans="1:6" ht="18.75">
      <c r="A13" s="146"/>
      <c r="B13" s="146"/>
      <c r="C13" s="146"/>
      <c r="D13" s="146"/>
      <c r="E13" s="146"/>
      <c r="F13" s="146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47" t="s">
        <v>8</v>
      </c>
      <c r="B15" s="135" t="s">
        <v>118</v>
      </c>
      <c r="C15" s="148" t="s">
        <v>10</v>
      </c>
      <c r="D15" s="148" t="s">
        <v>11</v>
      </c>
      <c r="E15" s="148"/>
      <c r="F15" s="148" t="s">
        <v>12</v>
      </c>
    </row>
    <row r="16" spans="1:6" ht="75">
      <c r="A16" s="147"/>
      <c r="B16" s="135"/>
      <c r="C16" s="148"/>
      <c r="D16" s="91" t="s">
        <v>14</v>
      </c>
      <c r="E16" s="91" t="s">
        <v>15</v>
      </c>
      <c r="F16" s="148"/>
    </row>
    <row r="17" spans="1:6" ht="18.75">
      <c r="A17" s="92" t="s">
        <v>16</v>
      </c>
      <c r="B17" s="17" t="s">
        <v>17</v>
      </c>
      <c r="C17" s="19">
        <f>D17*C6</f>
        <v>56429.6084</v>
      </c>
      <c r="D17" s="19">
        <v>4.84</v>
      </c>
      <c r="E17" s="19">
        <f>C17*12</f>
        <v>677155.3008</v>
      </c>
      <c r="F17" s="19">
        <f aca="true" t="shared" si="0" ref="F17:F26">C17*12</f>
        <v>677155.3008</v>
      </c>
    </row>
    <row r="18" spans="1:6" ht="18.75">
      <c r="A18" s="93" t="s">
        <v>119</v>
      </c>
      <c r="B18" s="25" t="s">
        <v>21</v>
      </c>
      <c r="C18" s="19">
        <f>D18*C6</f>
        <v>7811.536700000001</v>
      </c>
      <c r="D18" s="19">
        <v>0.67</v>
      </c>
      <c r="E18" s="19">
        <f>C18*12</f>
        <v>93738.4404</v>
      </c>
      <c r="F18" s="19">
        <f t="shared" si="0"/>
        <v>93738.4404</v>
      </c>
    </row>
    <row r="19" spans="1:6" ht="37.5">
      <c r="A19" s="93" t="s">
        <v>120</v>
      </c>
      <c r="B19" s="25" t="s">
        <v>23</v>
      </c>
      <c r="C19" s="19">
        <v>2700</v>
      </c>
      <c r="D19" s="19">
        <f>C19/C6</f>
        <v>0.23158055443815556</v>
      </c>
      <c r="E19" s="19">
        <f>C19*12</f>
        <v>32400</v>
      </c>
      <c r="F19" s="19">
        <f t="shared" si="0"/>
        <v>32400</v>
      </c>
    </row>
    <row r="20" spans="1:6" ht="18.75">
      <c r="A20" s="94" t="s">
        <v>121</v>
      </c>
      <c r="B20" s="28" t="s">
        <v>25</v>
      </c>
      <c r="C20" s="19">
        <f>E20/12</f>
        <v>43.785</v>
      </c>
      <c r="D20" s="129">
        <f>C20/C6</f>
        <v>0.003755464657805422</v>
      </c>
      <c r="E20" s="26">
        <f>(C9*87.57)</f>
        <v>525.42</v>
      </c>
      <c r="F20" s="19">
        <f t="shared" si="0"/>
        <v>525.42</v>
      </c>
    </row>
    <row r="21" spans="1:6" ht="18.75">
      <c r="A21" s="94" t="s">
        <v>122</v>
      </c>
      <c r="B21" s="29" t="s">
        <v>27</v>
      </c>
      <c r="C21" s="19">
        <f>E21/12</f>
        <v>107.91666666666667</v>
      </c>
      <c r="D21" s="19">
        <f>C21/C7</f>
        <v>0.08333333333333334</v>
      </c>
      <c r="E21" s="19">
        <f>C7*1</f>
        <v>1295</v>
      </c>
      <c r="F21" s="19">
        <f t="shared" si="0"/>
        <v>1295</v>
      </c>
    </row>
    <row r="22" spans="1:6" ht="18.75">
      <c r="A22" s="94" t="s">
        <v>123</v>
      </c>
      <c r="B22" s="29" t="s">
        <v>91</v>
      </c>
      <c r="C22" s="19">
        <f>E22/12</f>
        <v>226.625</v>
      </c>
      <c r="D22" s="19">
        <f>C22/C7</f>
        <v>0.175</v>
      </c>
      <c r="E22" s="19">
        <f>C7*2.1</f>
        <v>2719.5</v>
      </c>
      <c r="F22" s="19">
        <f t="shared" si="0"/>
        <v>2719.5</v>
      </c>
    </row>
    <row r="23" spans="1:6" s="95" customFormat="1" ht="37.5">
      <c r="A23" s="94" t="s">
        <v>124</v>
      </c>
      <c r="B23" s="29" t="s">
        <v>66</v>
      </c>
      <c r="C23" s="19">
        <f>C12*0.12/12</f>
        <v>12591.7308</v>
      </c>
      <c r="D23" s="19">
        <f>C23/C6</f>
        <v>1.0799999999999998</v>
      </c>
      <c r="E23" s="26">
        <f>C12*0.12</f>
        <v>151100.7696</v>
      </c>
      <c r="F23" s="19">
        <f t="shared" si="0"/>
        <v>151100.7696</v>
      </c>
    </row>
    <row r="24" spans="1:6" ht="37.5">
      <c r="A24" s="94" t="s">
        <v>125</v>
      </c>
      <c r="B24" s="29" t="s">
        <v>92</v>
      </c>
      <c r="C24" s="19">
        <f>C12*0.009/12</f>
        <v>944.3798100000002</v>
      </c>
      <c r="D24" s="19">
        <f>C24/C6</f>
        <v>0.08100000000000002</v>
      </c>
      <c r="E24" s="26">
        <f>C12*0.009</f>
        <v>11332.557720000003</v>
      </c>
      <c r="F24" s="19">
        <f t="shared" si="0"/>
        <v>11332.557720000003</v>
      </c>
    </row>
    <row r="25" spans="1:6" s="95" customFormat="1" ht="18.75">
      <c r="A25" s="94" t="s">
        <v>126</v>
      </c>
      <c r="B25" s="29" t="s">
        <v>93</v>
      </c>
      <c r="C25" s="19">
        <f>E25/12</f>
        <v>2623.2772500000005</v>
      </c>
      <c r="D25" s="19">
        <f>C25/C6</f>
        <v>0.22500000000000003</v>
      </c>
      <c r="E25" s="26">
        <f>C12*0.025</f>
        <v>31479.327000000005</v>
      </c>
      <c r="F25" s="19">
        <f t="shared" si="0"/>
        <v>31479.327000000005</v>
      </c>
    </row>
    <row r="26" spans="1:6" s="97" customFormat="1" ht="18.75">
      <c r="A26" s="96" t="s">
        <v>127</v>
      </c>
      <c r="B26" s="33" t="s">
        <v>94</v>
      </c>
      <c r="C26" s="34">
        <f>E26/12</f>
        <v>1599.94985</v>
      </c>
      <c r="D26" s="34">
        <f>E26/C6/12</f>
        <v>0.13722861975416437</v>
      </c>
      <c r="E26" s="35">
        <f>C8*0.01</f>
        <v>19199.3982</v>
      </c>
      <c r="F26" s="19">
        <f t="shared" si="0"/>
        <v>19199.3982</v>
      </c>
    </row>
    <row r="27" spans="1:6" s="100" customFormat="1" ht="18.75">
      <c r="A27" s="98"/>
      <c r="B27" s="84" t="s">
        <v>96</v>
      </c>
      <c r="C27" s="18">
        <f>SUM(C17:C26)</f>
        <v>85078.80947666668</v>
      </c>
      <c r="D27" s="18">
        <f>SUM(D17:D26)</f>
        <v>7.526897972183459</v>
      </c>
      <c r="E27" s="18">
        <f>SUM(E17:E26)</f>
        <v>1020945.7137200001</v>
      </c>
      <c r="F27" s="18">
        <f>SUM(F17:F26)</f>
        <v>1020945.7137200001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17174.91127333333</v>
      </c>
      <c r="D30" s="123">
        <f>C30/C6</f>
        <v>1.4731020278165412</v>
      </c>
      <c r="E30" s="123"/>
      <c r="F30" s="123">
        <f>C30*12</f>
        <v>206098.93527999998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61" t="s">
        <v>18</v>
      </c>
      <c r="B32" s="162" t="s">
        <v>128</v>
      </c>
      <c r="C32" s="159"/>
      <c r="D32" s="159"/>
      <c r="E32" s="160"/>
      <c r="F32" s="160"/>
    </row>
    <row r="33" spans="1:6" ht="18.75">
      <c r="A33" s="161"/>
      <c r="B33" s="162"/>
      <c r="C33" s="159"/>
      <c r="D33" s="159"/>
      <c r="E33" s="160"/>
      <c r="F33" s="160"/>
    </row>
    <row r="34" spans="1:6" ht="18.75">
      <c r="A34" s="124" t="s">
        <v>20</v>
      </c>
      <c r="B34" s="29" t="s">
        <v>130</v>
      </c>
      <c r="C34" s="19"/>
      <c r="D34" s="19"/>
      <c r="E34" s="26">
        <v>15000</v>
      </c>
      <c r="F34" s="26">
        <v>15000</v>
      </c>
    </row>
    <row r="35" spans="1:6" ht="18.75">
      <c r="A35" s="94" t="s">
        <v>22</v>
      </c>
      <c r="B35" s="29" t="s">
        <v>129</v>
      </c>
      <c r="C35" s="19"/>
      <c r="D35" s="19"/>
      <c r="E35" s="26">
        <v>15000</v>
      </c>
      <c r="F35" s="26">
        <v>15000</v>
      </c>
    </row>
    <row r="36" spans="1:6" ht="18.75">
      <c r="A36" s="94" t="s">
        <v>24</v>
      </c>
      <c r="B36" s="29" t="s">
        <v>103</v>
      </c>
      <c r="C36" s="19"/>
      <c r="D36" s="19"/>
      <c r="E36" s="26">
        <v>45000</v>
      </c>
      <c r="F36" s="26">
        <v>45000</v>
      </c>
    </row>
    <row r="37" spans="1:6" ht="18.75">
      <c r="A37" s="94" t="s">
        <v>26</v>
      </c>
      <c r="B37" s="25" t="s">
        <v>145</v>
      </c>
      <c r="C37" s="19"/>
      <c r="D37" s="19"/>
      <c r="E37" s="19">
        <v>92000</v>
      </c>
      <c r="F37" s="19">
        <v>92000</v>
      </c>
    </row>
    <row r="38" spans="1:6" ht="18.75">
      <c r="A38" s="94" t="s">
        <v>133</v>
      </c>
      <c r="B38" s="25" t="s">
        <v>147</v>
      </c>
      <c r="C38" s="19"/>
      <c r="D38" s="19"/>
      <c r="E38" s="19">
        <v>39000</v>
      </c>
      <c r="F38" s="19">
        <v>39000</v>
      </c>
    </row>
    <row r="39" spans="1:6" ht="18.75">
      <c r="A39" s="94"/>
      <c r="B39" s="29"/>
      <c r="C39" s="19"/>
      <c r="D39" s="19"/>
      <c r="E39" s="26"/>
      <c r="F39" s="26"/>
    </row>
    <row r="40" spans="1:6" ht="18.75">
      <c r="A40" s="43"/>
      <c r="B40" s="43" t="s">
        <v>131</v>
      </c>
      <c r="C40" s="44"/>
      <c r="D40" s="19"/>
      <c r="E40" s="44">
        <f>SUM(E34:E39)</f>
        <v>206000</v>
      </c>
      <c r="F40" s="44">
        <f>SUM(F34:F39)</f>
        <v>206000</v>
      </c>
    </row>
    <row r="41" spans="1:6" ht="18.75">
      <c r="A41" s="93"/>
      <c r="B41" s="43" t="s">
        <v>132</v>
      </c>
      <c r="C41" s="18"/>
      <c r="D41" s="18">
        <f>((F40-F30)/C6/12)+C10</f>
        <v>8.999292855339633</v>
      </c>
      <c r="E41" s="18"/>
      <c r="F41" s="18"/>
    </row>
    <row r="42" spans="1:6" ht="18.75">
      <c r="A42" s="105"/>
      <c r="B42" s="105"/>
      <c r="C42" s="106"/>
      <c r="D42" s="106"/>
      <c r="E42" s="106"/>
      <c r="F42" s="106"/>
    </row>
    <row r="43" spans="1:6" ht="18.75">
      <c r="A43" s="105"/>
      <c r="B43" s="105"/>
      <c r="C43" s="106"/>
      <c r="D43" s="106"/>
      <c r="E43" s="106"/>
      <c r="F43" s="106"/>
    </row>
    <row r="44" spans="1:6" ht="18.75">
      <c r="A44" s="107"/>
      <c r="B44" s="43" t="s">
        <v>74</v>
      </c>
      <c r="C44" s="108"/>
      <c r="D44" s="109"/>
      <c r="E44" s="109"/>
      <c r="F44" s="109"/>
    </row>
    <row r="45" spans="1:6" ht="18.75">
      <c r="A45" s="107"/>
      <c r="B45" s="93" t="s">
        <v>134</v>
      </c>
      <c r="C45" s="59">
        <v>300</v>
      </c>
      <c r="D45" s="109"/>
      <c r="E45" s="109"/>
      <c r="F45" s="109"/>
    </row>
    <row r="46" spans="1:6" ht="18.75">
      <c r="A46" s="107"/>
      <c r="B46" s="25" t="s">
        <v>76</v>
      </c>
      <c r="C46" s="59">
        <v>200</v>
      </c>
      <c r="D46" s="109"/>
      <c r="E46" s="109"/>
      <c r="F46" s="109"/>
    </row>
    <row r="47" spans="1:6" ht="18.75">
      <c r="A47" s="107"/>
      <c r="B47" s="43" t="s">
        <v>135</v>
      </c>
      <c r="C47" s="59">
        <v>30000</v>
      </c>
      <c r="D47" s="109"/>
      <c r="E47" s="109"/>
      <c r="F47" s="109"/>
    </row>
    <row r="48" spans="1:6" ht="18.75">
      <c r="A48" s="107"/>
      <c r="B48" s="43" t="s">
        <v>77</v>
      </c>
      <c r="C48" s="59">
        <v>0</v>
      </c>
      <c r="D48" s="109"/>
      <c r="E48" s="109"/>
      <c r="F48" s="109"/>
    </row>
    <row r="49" spans="1:6" ht="18.75">
      <c r="A49" s="107"/>
      <c r="B49" s="127" t="s">
        <v>144</v>
      </c>
      <c r="C49" s="128">
        <v>300</v>
      </c>
      <c r="D49" s="109"/>
      <c r="E49" s="109"/>
      <c r="F49" s="109"/>
    </row>
    <row r="50" spans="1:6" ht="18.75">
      <c r="A50" s="107"/>
      <c r="B50" s="25" t="s">
        <v>136</v>
      </c>
      <c r="C50" s="125">
        <v>350</v>
      </c>
      <c r="D50" s="109"/>
      <c r="E50" s="109"/>
      <c r="F50" s="109"/>
    </row>
    <row r="51" spans="1:6" ht="18.75">
      <c r="A51" s="107"/>
      <c r="B51" s="25" t="s">
        <v>137</v>
      </c>
      <c r="C51" s="59">
        <v>350</v>
      </c>
      <c r="D51" s="109"/>
      <c r="E51" s="109"/>
      <c r="F51" s="109"/>
    </row>
    <row r="52" spans="1:6" ht="18.75">
      <c r="A52" s="107"/>
      <c r="B52" s="25" t="s">
        <v>138</v>
      </c>
      <c r="C52" s="59">
        <v>500</v>
      </c>
      <c r="D52" s="109"/>
      <c r="E52" s="109"/>
      <c r="F52" s="109"/>
    </row>
    <row r="53" spans="1:6" ht="18.75">
      <c r="A53" s="107"/>
      <c r="B53" s="25" t="s">
        <v>143</v>
      </c>
      <c r="C53" s="59">
        <v>350</v>
      </c>
      <c r="D53" s="109"/>
      <c r="E53" s="109"/>
      <c r="F53" s="109"/>
    </row>
    <row r="54" spans="1:6" ht="18.75">
      <c r="A54" s="107"/>
      <c r="B54" s="25" t="s">
        <v>142</v>
      </c>
      <c r="C54" s="59">
        <v>350</v>
      </c>
      <c r="D54" s="109"/>
      <c r="E54" s="109"/>
      <c r="F54" s="109"/>
    </row>
    <row r="55" spans="1:6" ht="18.75">
      <c r="A55" s="107"/>
      <c r="B55" s="56" t="s">
        <v>139</v>
      </c>
      <c r="C55" s="56">
        <f>SUM(C45:C54)</f>
        <v>32700</v>
      </c>
      <c r="D55" s="109"/>
      <c r="E55" s="110"/>
      <c r="F55" s="65"/>
    </row>
    <row r="56" spans="1:6" ht="18.75">
      <c r="A56" s="107"/>
      <c r="B56" s="144"/>
      <c r="C56" s="144"/>
      <c r="D56" s="144"/>
      <c r="E56" s="144"/>
      <c r="F56" s="65"/>
    </row>
    <row r="57" spans="1:6" ht="54.75" customHeight="1">
      <c r="A57" s="107"/>
      <c r="B57" s="145" t="s">
        <v>140</v>
      </c>
      <c r="C57" s="145"/>
      <c r="D57" s="145"/>
      <c r="E57" s="145"/>
      <c r="F57" s="65"/>
    </row>
    <row r="58" spans="1:6" ht="75" customHeight="1">
      <c r="A58" s="60" t="s">
        <v>146</v>
      </c>
      <c r="B58" s="60"/>
      <c r="C58" s="111"/>
      <c r="D58" s="60"/>
      <c r="E58" s="109"/>
      <c r="F58" s="109"/>
    </row>
    <row r="59" spans="1:6" ht="18.75">
      <c r="A59" s="105"/>
      <c r="B59" s="105"/>
      <c r="C59" s="111"/>
      <c r="D59" s="106"/>
      <c r="E59" s="106"/>
      <c r="F59" s="106"/>
    </row>
    <row r="60" spans="1:6" ht="18.75">
      <c r="A60" s="112"/>
      <c r="B60" s="112"/>
      <c r="C60" s="111"/>
      <c r="D60" s="111"/>
      <c r="E60" s="111"/>
      <c r="F60" s="111"/>
    </row>
    <row r="61" spans="1:6" ht="18.75">
      <c r="A61" s="112"/>
      <c r="B61" s="112"/>
      <c r="C61" s="111"/>
      <c r="D61" s="111"/>
      <c r="E61" s="111"/>
      <c r="F61" s="111"/>
    </row>
    <row r="62" spans="1:6" ht="18.75">
      <c r="A62" s="112"/>
      <c r="B62" s="112"/>
      <c r="C62" s="111"/>
      <c r="D62" s="111"/>
      <c r="E62" s="111"/>
      <c r="F62" s="111"/>
    </row>
    <row r="63" spans="1:6" ht="18.75">
      <c r="A63" s="112"/>
      <c r="B63" s="112"/>
      <c r="C63" s="111"/>
      <c r="D63" s="111"/>
      <c r="E63" s="111"/>
      <c r="F63" s="111"/>
    </row>
    <row r="64" spans="1:6" ht="18.75">
      <c r="A64" s="112"/>
      <c r="B64" s="112"/>
      <c r="C64" s="111"/>
      <c r="D64" s="111"/>
      <c r="E64" s="111"/>
      <c r="F64" s="111"/>
    </row>
    <row r="65" spans="1:6" s="64" customFormat="1" ht="18.75">
      <c r="A65" s="112"/>
      <c r="B65" s="112"/>
      <c r="C65" s="111"/>
      <c r="D65" s="111"/>
      <c r="E65" s="111"/>
      <c r="F65" s="111"/>
    </row>
    <row r="66" spans="1:6" s="64" customFormat="1" ht="18.75">
      <c r="A66" s="112"/>
      <c r="B66" s="112"/>
      <c r="C66" s="111"/>
      <c r="D66" s="111"/>
      <c r="E66" s="111"/>
      <c r="F66" s="111"/>
    </row>
    <row r="67" spans="1:6" s="64" customFormat="1" ht="18.75">
      <c r="A67" s="112"/>
      <c r="B67" s="112"/>
      <c r="C67" s="111"/>
      <c r="D67" s="111"/>
      <c r="E67" s="111"/>
      <c r="F67" s="111"/>
    </row>
    <row r="68" spans="1:6" s="64" customFormat="1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63"/>
      <c r="D102" s="111"/>
      <c r="E102" s="111"/>
      <c r="F102" s="111"/>
    </row>
    <row r="103" spans="1:6" s="64" customFormat="1" ht="18.75">
      <c r="A103" s="63"/>
      <c r="B103" s="63"/>
      <c r="C103" s="63"/>
      <c r="D103" s="111"/>
      <c r="E103" s="111"/>
      <c r="F103" s="111"/>
    </row>
    <row r="104" spans="1:6" s="64" customFormat="1" ht="18.75">
      <c r="A104" s="63"/>
      <c r="B104" s="63"/>
      <c r="C104" s="63"/>
      <c r="D104" s="111"/>
      <c r="E104" s="111"/>
      <c r="F104" s="111"/>
    </row>
    <row r="105" spans="1:6" s="64" customFormat="1" ht="18.75">
      <c r="A105" s="63"/>
      <c r="B105" s="63"/>
      <c r="C105" s="63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</sheetData>
  <sheetProtection selectLockedCells="1" selectUnlockedCells="1"/>
  <mergeCells count="19"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  <mergeCell ref="B56:E56"/>
    <mergeCell ref="B57:E57"/>
    <mergeCell ref="A15:A16"/>
    <mergeCell ref="B15:B16"/>
    <mergeCell ref="C15:C16"/>
    <mergeCell ref="D15:E15"/>
    <mergeCell ref="C32:C33"/>
    <mergeCell ref="D32:D33"/>
    <mergeCell ref="E32:E33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5.25" customHeight="1">
      <c r="A2" s="151" t="s">
        <v>83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6</v>
      </c>
      <c r="D5" s="153"/>
      <c r="E5" s="153"/>
      <c r="F5" s="70"/>
    </row>
    <row r="6" spans="2:6" ht="19.5">
      <c r="B6" s="71" t="s">
        <v>5</v>
      </c>
      <c r="C6" s="153">
        <v>11183.8</v>
      </c>
      <c r="D6" s="153"/>
      <c r="E6" s="153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64.5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8" t="s">
        <v>0</v>
      </c>
      <c r="F1" s="138"/>
      <c r="G1" s="138"/>
    </row>
    <row r="2" spans="1:7" ht="50.25" customHeight="1">
      <c r="A2" s="151" t="s">
        <v>99</v>
      </c>
      <c r="B2" s="151"/>
      <c r="C2" s="151"/>
      <c r="D2" s="151"/>
      <c r="E2" s="151"/>
      <c r="F2" s="151"/>
      <c r="G2" s="151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2" t="s">
        <v>100</v>
      </c>
      <c r="D4" s="152"/>
      <c r="E4" s="152"/>
      <c r="F4" s="69"/>
      <c r="G4" s="64"/>
    </row>
    <row r="5" spans="1:7" s="65" customFormat="1" ht="19.5">
      <c r="A5" s="63"/>
      <c r="B5" s="68" t="s">
        <v>4</v>
      </c>
      <c r="C5" s="153">
        <v>4</v>
      </c>
      <c r="D5" s="153"/>
      <c r="E5" s="153"/>
      <c r="F5" s="70"/>
      <c r="G5" s="64"/>
    </row>
    <row r="6" spans="1:7" s="65" customFormat="1" ht="19.5">
      <c r="A6" s="63"/>
      <c r="B6" s="71" t="s">
        <v>5</v>
      </c>
      <c r="C6" s="158">
        <v>2256.3</v>
      </c>
      <c r="D6" s="158"/>
      <c r="E6" s="158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4"/>
      <c r="D8" s="154"/>
      <c r="E8" s="154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7"/>
      <c r="B13" s="157"/>
      <c r="C13" s="157"/>
      <c r="D13" s="157"/>
      <c r="E13" s="157"/>
      <c r="F13" s="157"/>
      <c r="G13" s="157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4" t="s">
        <v>8</v>
      </c>
      <c r="B15" s="135" t="s">
        <v>9</v>
      </c>
      <c r="C15" s="136" t="s">
        <v>10</v>
      </c>
      <c r="D15" s="136" t="s">
        <v>11</v>
      </c>
      <c r="E15" s="136"/>
      <c r="F15" s="136" t="s">
        <v>12</v>
      </c>
      <c r="G15" s="137" t="s">
        <v>13</v>
      </c>
    </row>
    <row r="16" spans="1:7" ht="45" customHeight="1">
      <c r="A16" s="134"/>
      <c r="B16" s="135"/>
      <c r="C16" s="136"/>
      <c r="D16" s="14" t="s">
        <v>14</v>
      </c>
      <c r="E16" s="15" t="s">
        <v>15</v>
      </c>
      <c r="F16" s="136"/>
      <c r="G16" s="137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0"/>
      <c r="C46" s="130"/>
      <c r="D46" s="131"/>
      <c r="E46" s="131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2" t="s">
        <v>73</v>
      </c>
      <c r="C48" s="132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5"/>
      <c r="C52" s="155"/>
      <c r="D52" s="155"/>
      <c r="E52" s="155"/>
      <c r="F52" s="3"/>
      <c r="G52" s="3"/>
    </row>
    <row r="53" spans="1:7" ht="52.5" customHeight="1">
      <c r="A53" s="50"/>
      <c r="B53" s="156" t="s">
        <v>98</v>
      </c>
      <c r="C53" s="156"/>
      <c r="D53" s="156"/>
      <c r="E53" s="156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8" t="s">
        <v>0</v>
      </c>
      <c r="F1" s="138"/>
      <c r="G1" s="138"/>
    </row>
    <row r="2" spans="1:7" ht="50.25" customHeight="1">
      <c r="A2" s="151" t="s">
        <v>107</v>
      </c>
      <c r="B2" s="151"/>
      <c r="C2" s="151"/>
      <c r="D2" s="151"/>
      <c r="E2" s="151"/>
      <c r="F2" s="151"/>
      <c r="G2" s="151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2" t="s">
        <v>108</v>
      </c>
      <c r="D4" s="152"/>
      <c r="E4" s="152"/>
      <c r="F4" s="69"/>
      <c r="G4" s="64"/>
    </row>
    <row r="5" spans="1:7" s="65" customFormat="1" ht="19.5">
      <c r="A5" s="63"/>
      <c r="B5" s="68" t="s">
        <v>4</v>
      </c>
      <c r="C5" s="153">
        <v>4</v>
      </c>
      <c r="D5" s="153"/>
      <c r="E5" s="153"/>
      <c r="F5" s="70"/>
      <c r="G5" s="64"/>
    </row>
    <row r="6" spans="1:7" s="65" customFormat="1" ht="19.5">
      <c r="A6" s="63"/>
      <c r="B6" s="71" t="s">
        <v>5</v>
      </c>
      <c r="C6" s="153">
        <v>7165.3</v>
      </c>
      <c r="D6" s="153"/>
      <c r="E6" s="153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4"/>
      <c r="D8" s="154"/>
      <c r="E8" s="154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7"/>
      <c r="B13" s="157"/>
      <c r="C13" s="157"/>
      <c r="D13" s="157"/>
      <c r="E13" s="157"/>
      <c r="F13" s="157"/>
      <c r="G13" s="157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4" t="s">
        <v>8</v>
      </c>
      <c r="B15" s="135" t="s">
        <v>9</v>
      </c>
      <c r="C15" s="136" t="s">
        <v>10</v>
      </c>
      <c r="D15" s="136" t="s">
        <v>11</v>
      </c>
      <c r="E15" s="136"/>
      <c r="F15" s="136" t="s">
        <v>12</v>
      </c>
      <c r="G15" s="137" t="s">
        <v>13</v>
      </c>
    </row>
    <row r="16" spans="1:7" ht="45" customHeight="1">
      <c r="A16" s="134"/>
      <c r="B16" s="135"/>
      <c r="C16" s="136"/>
      <c r="D16" s="14" t="s">
        <v>14</v>
      </c>
      <c r="E16" s="15" t="s">
        <v>15</v>
      </c>
      <c r="F16" s="136"/>
      <c r="G16" s="137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0"/>
      <c r="C48" s="130"/>
      <c r="D48" s="131"/>
      <c r="E48" s="131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2" t="s">
        <v>73</v>
      </c>
      <c r="C50" s="132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5"/>
      <c r="C60" s="155"/>
      <c r="D60" s="155"/>
      <c r="E60" s="155"/>
      <c r="F60" s="3"/>
      <c r="G60" s="3"/>
    </row>
    <row r="61" spans="1:7" ht="52.5" customHeight="1">
      <c r="A61" s="50"/>
      <c r="B61" s="156" t="s">
        <v>98</v>
      </c>
      <c r="C61" s="156"/>
      <c r="D61" s="156"/>
      <c r="E61" s="156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3.75" customHeight="1">
      <c r="A2" s="151" t="s">
        <v>110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9</v>
      </c>
      <c r="D5" s="153"/>
      <c r="E5" s="153"/>
      <c r="F5" s="70"/>
    </row>
    <row r="6" spans="2:6" ht="19.5">
      <c r="B6" s="71" t="s">
        <v>5</v>
      </c>
      <c r="C6" s="153">
        <v>18162.1</v>
      </c>
      <c r="D6" s="153"/>
      <c r="E6" s="153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54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6.75" customHeight="1">
      <c r="A2" s="151" t="s">
        <v>111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7</v>
      </c>
      <c r="D5" s="153"/>
      <c r="E5" s="153"/>
      <c r="F5" s="70"/>
    </row>
    <row r="6" spans="2:6" ht="19.5">
      <c r="B6" s="71" t="s">
        <v>5</v>
      </c>
      <c r="C6" s="153">
        <v>12392.69</v>
      </c>
      <c r="D6" s="153"/>
      <c r="E6" s="153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56.25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6.75" customHeight="1">
      <c r="A2" s="151" t="s">
        <v>112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5</v>
      </c>
      <c r="D5" s="153"/>
      <c r="E5" s="153"/>
      <c r="F5" s="70"/>
    </row>
    <row r="6" spans="2:6" ht="19.5">
      <c r="B6" s="71" t="s">
        <v>5</v>
      </c>
      <c r="C6" s="153">
        <v>9285.86</v>
      </c>
      <c r="D6" s="153"/>
      <c r="E6" s="153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63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6.75" customHeight="1">
      <c r="A2" s="151" t="s">
        <v>113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1</v>
      </c>
      <c r="D5" s="153"/>
      <c r="E5" s="153"/>
      <c r="F5" s="70"/>
    </row>
    <row r="6" spans="2:6" ht="19.5">
      <c r="B6" s="71" t="s">
        <v>5</v>
      </c>
      <c r="C6" s="153">
        <v>3183</v>
      </c>
      <c r="D6" s="153"/>
      <c r="E6" s="153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56.25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0" t="s">
        <v>0</v>
      </c>
      <c r="F1" s="150"/>
      <c r="G1" s="150"/>
    </row>
    <row r="2" spans="1:7" ht="37.5" customHeight="1">
      <c r="A2" s="151" t="s">
        <v>114</v>
      </c>
      <c r="B2" s="151"/>
      <c r="C2" s="151"/>
      <c r="D2" s="151"/>
      <c r="E2" s="151"/>
      <c r="F2" s="151"/>
      <c r="G2" s="15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2" t="s">
        <v>84</v>
      </c>
      <c r="D4" s="152"/>
      <c r="E4" s="152"/>
      <c r="F4" s="69"/>
    </row>
    <row r="5" spans="2:6" ht="19.5">
      <c r="B5" s="68" t="s">
        <v>4</v>
      </c>
      <c r="C5" s="153">
        <v>1</v>
      </c>
      <c r="D5" s="153"/>
      <c r="E5" s="153"/>
      <c r="F5" s="70"/>
    </row>
    <row r="6" spans="2:6" ht="19.5">
      <c r="B6" s="71" t="s">
        <v>5</v>
      </c>
      <c r="C6" s="153">
        <v>3259.2</v>
      </c>
      <c r="D6" s="153"/>
      <c r="E6" s="153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4"/>
      <c r="D8" s="154"/>
      <c r="E8" s="154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46"/>
      <c r="B13" s="146"/>
      <c r="C13" s="146"/>
      <c r="D13" s="146"/>
      <c r="E13" s="146"/>
      <c r="F13" s="146"/>
      <c r="G13" s="14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7" t="s">
        <v>8</v>
      </c>
      <c r="B15" s="135" t="s">
        <v>9</v>
      </c>
      <c r="C15" s="148" t="s">
        <v>10</v>
      </c>
      <c r="D15" s="148" t="s">
        <v>11</v>
      </c>
      <c r="E15" s="148"/>
      <c r="F15" s="148" t="s">
        <v>12</v>
      </c>
      <c r="G15" s="149" t="s">
        <v>13</v>
      </c>
    </row>
    <row r="16" spans="1:7" ht="75">
      <c r="A16" s="147"/>
      <c r="B16" s="135"/>
      <c r="C16" s="148"/>
      <c r="D16" s="91" t="s">
        <v>14</v>
      </c>
      <c r="E16" s="91" t="s">
        <v>15</v>
      </c>
      <c r="F16" s="148"/>
      <c r="G16" s="149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0"/>
      <c r="C48" s="130"/>
      <c r="D48" s="131"/>
      <c r="E48" s="13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3" t="s">
        <v>73</v>
      </c>
      <c r="C50" s="14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4"/>
      <c r="C60" s="144"/>
      <c r="D60" s="144"/>
      <c r="E60" s="144"/>
      <c r="F60" s="65"/>
      <c r="G60" s="65"/>
    </row>
    <row r="61" spans="1:7" ht="54" customHeight="1">
      <c r="A61" s="107"/>
      <c r="B61" s="145" t="s">
        <v>98</v>
      </c>
      <c r="C61" s="145"/>
      <c r="D61" s="145"/>
      <c r="E61" s="14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2020-10-27T02:14:13Z</dcterms:created>
  <dcterms:modified xsi:type="dcterms:W3CDTF">2021-02-18T07:06:39Z</dcterms:modified>
  <cp:category/>
  <cp:version/>
  <cp:contentType/>
  <cp:contentStatus/>
</cp:coreProperties>
</file>