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3"/>
  </bookViews>
  <sheets>
    <sheet name="22.11.2020" sheetId="1" r:id="rId1"/>
    <sheet name="Лист24" sheetId="2" state="hidden" r:id="rId2"/>
    <sheet name="Лист25" sheetId="3" state="hidden" r:id="rId3"/>
    <sheet name="01.12.2020" sheetId="4" r:id="rId4"/>
  </sheets>
  <definedNames/>
  <calcPr fullCalcOnLoad="1"/>
</workbook>
</file>

<file path=xl/sharedStrings.xml><?xml version="1.0" encoding="utf-8"?>
<sst xmlns="http://schemas.openxmlformats.org/spreadsheetml/2006/main" count="123" uniqueCount="65">
  <si>
    <t>Утвержден общим собранием собственников</t>
  </si>
  <si>
    <t>План работ и услуг по содержанию и ремонту общего имущества МКД на 2021 год по адресу:                                                                                            Г. Исакова, 253 корпус 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</si>
  <si>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</si>
  <si>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</si>
  <si>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</si>
  <si>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</si>
  <si>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</si>
  <si>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</si>
  <si>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</si>
  <si>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</si>
  <si>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</si>
  <si>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</si>
  <si>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</si>
  <si>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</si>
  <si>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</si>
  <si>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</si>
  <si>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</si>
  <si>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</si>
  <si>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</si>
  <si>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</si>
  <si>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</si>
  <si>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</si>
  <si>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</si>
  <si>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</si>
  <si>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</si>
  <si>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</si>
  <si>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</si>
  <si>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</si>
  <si>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</si>
  <si>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</si>
  <si>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</si>
  <si>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</si>
  <si>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</si>
  <si>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</si>
  <si>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</si>
  <si>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</si>
  <si>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</si>
  <si>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</si>
  <si>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</si>
  <si>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</si>
  <si>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</si>
  <si>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</si>
  <si>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</si>
  <si>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Промывка, опресовка ОС</t>
  </si>
  <si>
    <t>2.2</t>
  </si>
  <si>
    <t>Ремонт межпанельных швов по заявкам</t>
  </si>
  <si>
    <t>2.3</t>
  </si>
  <si>
    <t>снос дереьев</t>
  </si>
  <si>
    <t>2.4</t>
  </si>
  <si>
    <t>Ремонт выходов на крышу</t>
  </si>
  <si>
    <t>2.5</t>
  </si>
  <si>
    <t>ремонт мусорокамеры</t>
  </si>
  <si>
    <t>Итого</t>
  </si>
  <si>
    <t>Остаток денежных средств на текущий ремонт МКД  с 2020 года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</si>
  <si>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</si>
  <si>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</si>
  <si>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</si>
  <si>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</si>
  <si>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</si>
  <si>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АО "Эр-Телеком Холдинг"</t>
  </si>
  <si>
    <t>ПАО "МТС"</t>
  </si>
  <si>
    <t xml:space="preserve">ИТОГО 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</si>
  <si>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</si>
  <si>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Начальник ПТО______________/Шабалина Д.В.</t>
  </si>
  <si>
    <t>Ремонт выхода на крышу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</si>
</sst>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9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69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right"/>
      <protection/>
    </xf>
    <xf numFmtId="164" fontId="4" fillId="0" borderId="0" xfId="21" applyFont="1" applyBorder="1" applyAlignment="1" applyProtection="1">
      <alignment horizontal="left" vertical="top" wrapText="1"/>
      <protection/>
    </xf>
    <xf numFmtId="166" fontId="4" fillId="0" borderId="1" xfId="21" applyNumberFormat="1" applyFont="1" applyBorder="1" applyAlignment="1" applyProtection="1">
      <alignment readingOrder="1"/>
      <protection/>
    </xf>
    <xf numFmtId="164" fontId="4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5" fontId="1" fillId="0" borderId="0" xfId="20" applyFill="1" applyBorder="1" applyAlignment="1" applyProtection="1">
      <alignment/>
      <protection/>
    </xf>
    <xf numFmtId="164" fontId="4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6" fontId="4" fillId="0" borderId="2" xfId="21" applyNumberFormat="1" applyFont="1" applyBorder="1" applyAlignment="1" applyProtection="1">
      <alignment readingOrder="1"/>
      <protection/>
    </xf>
    <xf numFmtId="164" fontId="4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4" fillId="0" borderId="2" xfId="21" applyFont="1" applyBorder="1" applyAlignment="1" applyProtection="1">
      <alignment horizontal="left" vertical="center"/>
      <protection/>
    </xf>
    <xf numFmtId="165" fontId="4" fillId="0" borderId="3" xfId="21" applyNumberFormat="1" applyFont="1" applyBorder="1" applyAlignment="1" applyProtection="1">
      <alignment horizontal="left" vertical="center"/>
      <protection/>
    </xf>
    <xf numFmtId="165" fontId="4" fillId="0" borderId="4" xfId="21" applyNumberFormat="1" applyFont="1" applyBorder="1" applyAlignment="1" applyProtection="1">
      <alignment horizontal="left" vertical="center"/>
      <protection/>
    </xf>
    <xf numFmtId="165" fontId="4" fillId="0" borderId="5" xfId="21" applyNumberFormat="1" applyFont="1" applyBorder="1" applyAlignment="1" applyProtection="1">
      <alignment horizontal="left" vertical="center"/>
      <protection/>
    </xf>
    <xf numFmtId="164" fontId="4" fillId="0" borderId="0" xfId="21" applyFont="1" applyBorder="1" applyAlignment="1" applyProtection="1">
      <alignment horizontal="left" vertical="center"/>
      <protection/>
    </xf>
    <xf numFmtId="167" fontId="4" fillId="0" borderId="2" xfId="21" applyNumberFormat="1" applyFont="1" applyBorder="1" applyAlignment="1" applyProtection="1">
      <alignment horizontal="left" vertical="center"/>
      <protection/>
    </xf>
    <xf numFmtId="165" fontId="4" fillId="0" borderId="2" xfId="21" applyNumberFormat="1" applyFont="1" applyBorder="1" applyAlignment="1" applyProtection="1">
      <alignment horizontal="left" vertical="center"/>
      <protection/>
    </xf>
    <xf numFmtId="164" fontId="5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6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6" fillId="0" borderId="2" xfId="21" applyFont="1" applyBorder="1" applyAlignment="1" applyProtection="1">
      <alignment horizontal="left"/>
      <protection/>
    </xf>
    <xf numFmtId="166" fontId="7" fillId="0" borderId="2" xfId="21" applyNumberFormat="1" applyFont="1" applyBorder="1" applyAlignment="1" applyProtection="1">
      <alignment horizontal="center" vertical="center"/>
      <protection/>
    </xf>
    <xf numFmtId="166" fontId="4" fillId="0" borderId="2" xfId="21" applyNumberFormat="1" applyFont="1" applyBorder="1" applyAlignment="1" applyProtection="1">
      <alignment horizontal="center" vertical="center" wrapText="1" readingOrder="1"/>
      <protection/>
    </xf>
    <xf numFmtId="164" fontId="8" fillId="0" borderId="2" xfId="21" applyFont="1" applyBorder="1" applyAlignment="1" applyProtection="1">
      <alignment horizontal="center" vertical="center" wrapText="1" readingOrder="1"/>
      <protection/>
    </xf>
    <xf numFmtId="164" fontId="8" fillId="0" borderId="6" xfId="21" applyFont="1" applyBorder="1" applyAlignment="1" applyProtection="1">
      <alignment horizontal="center" vertical="center" wrapText="1" readingOrder="1"/>
      <protection/>
    </xf>
    <xf numFmtId="166" fontId="5" fillId="0" borderId="3" xfId="21" applyNumberFormat="1" applyFont="1" applyBorder="1" applyProtection="1">
      <alignment/>
      <protection/>
    </xf>
    <xf numFmtId="164" fontId="5" fillId="0" borderId="2" xfId="21" applyNumberFormat="1" applyFont="1" applyBorder="1" applyAlignment="1" applyProtection="1">
      <alignment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6" fontId="5" fillId="0" borderId="2" xfId="21" applyNumberFormat="1" applyFont="1" applyBorder="1" applyProtection="1">
      <alignment/>
      <protection/>
    </xf>
    <xf numFmtId="166" fontId="5" fillId="0" borderId="2" xfId="21" applyNumberFormat="1" applyFont="1" applyBorder="1" applyAlignment="1" applyProtection="1">
      <alignment wrapText="1"/>
      <protection/>
    </xf>
    <xf numFmtId="166" fontId="5" fillId="0" borderId="2" xfId="21" applyNumberFormat="1" applyFont="1" applyBorder="1" applyProtection="1">
      <alignment/>
      <protection locked="0"/>
    </xf>
    <xf numFmtId="166" fontId="5" fillId="2" borderId="2" xfId="21" applyNumberFormat="1" applyFont="1" applyFill="1" applyBorder="1" applyAlignment="1" applyProtection="1">
      <alignment wrapText="1"/>
      <protection locked="0"/>
    </xf>
    <xf numFmtId="165" fontId="5" fillId="2" borderId="2" xfId="21" applyNumberFormat="1" applyFont="1" applyFill="1" applyBorder="1" applyAlignment="1" applyProtection="1">
      <alignment horizontal="center"/>
      <protection/>
    </xf>
    <xf numFmtId="166" fontId="5" fillId="0" borderId="2" xfId="21" applyNumberFormat="1" applyFont="1" applyBorder="1" applyAlignment="1" applyProtection="1">
      <alignment wrapText="1"/>
      <protection locked="0"/>
    </xf>
    <xf numFmtId="165" fontId="5" fillId="0" borderId="2" xfId="21" applyNumberFormat="1" applyFont="1" applyBorder="1" applyAlignment="1" applyProtection="1">
      <alignment horizontal="center"/>
      <protection locked="0"/>
    </xf>
    <xf numFmtId="164" fontId="5" fillId="0" borderId="0" xfId="21" applyFont="1" applyProtection="1">
      <alignment/>
      <protection/>
    </xf>
    <xf numFmtId="166" fontId="5" fillId="0" borderId="2" xfId="21" applyNumberFormat="1" applyFont="1" applyBorder="1" applyAlignment="1" applyProtection="1">
      <alignment vertical="center"/>
      <protection locked="0"/>
    </xf>
    <xf numFmtId="166" fontId="5" fillId="0" borderId="2" xfId="21" applyNumberFormat="1" applyFont="1" applyBorder="1" applyAlignment="1" applyProtection="1">
      <alignment vertical="center" wrapText="1"/>
      <protection locked="0"/>
    </xf>
    <xf numFmtId="165" fontId="5" fillId="0" borderId="2" xfId="21" applyNumberFormat="1" applyFont="1" applyBorder="1" applyAlignment="1" applyProtection="1">
      <alignment horizontal="center" vertical="center"/>
      <protection/>
    </xf>
    <xf numFmtId="165" fontId="5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7" fillId="0" borderId="2" xfId="21" applyNumberFormat="1" applyFont="1" applyBorder="1" applyProtection="1">
      <alignment/>
      <protection locked="0"/>
    </xf>
    <xf numFmtId="165" fontId="7" fillId="0" borderId="2" xfId="21" applyNumberFormat="1" applyFont="1" applyBorder="1" applyAlignment="1" applyProtection="1">
      <alignment horizontal="center"/>
      <protection/>
    </xf>
    <xf numFmtId="164" fontId="6" fillId="0" borderId="0" xfId="21" applyFont="1" applyProtection="1">
      <alignment/>
      <protection/>
    </xf>
    <xf numFmtId="166" fontId="7" fillId="0" borderId="2" xfId="21" applyNumberFormat="1" applyFont="1" applyBorder="1" applyAlignment="1" applyProtection="1">
      <alignment horizontal="center"/>
      <protection locked="0"/>
    </xf>
    <xf numFmtId="166" fontId="5" fillId="0" borderId="2" xfId="21" applyNumberFormat="1" applyFont="1" applyBorder="1" applyAlignment="1" applyProtection="1">
      <alignment horizontal="center" vertical="center" wrapText="1"/>
      <protection locked="0"/>
    </xf>
    <xf numFmtId="164" fontId="0" fillId="0" borderId="7" xfId="0" applyBorder="1" applyAlignment="1">
      <alignment/>
    </xf>
    <xf numFmtId="166" fontId="7" fillId="0" borderId="2" xfId="21" applyNumberFormat="1" applyFont="1" applyBorder="1" applyAlignment="1" applyProtection="1">
      <alignment wrapText="1"/>
      <protection/>
    </xf>
    <xf numFmtId="166" fontId="7" fillId="0" borderId="2" xfId="21" applyNumberFormat="1" applyFont="1" applyBorder="1" applyAlignment="1" applyProtection="1">
      <alignment horizontal="right" wrapText="1"/>
      <protection/>
    </xf>
    <xf numFmtId="165" fontId="8" fillId="0" borderId="2" xfId="21" applyNumberFormat="1" applyFont="1" applyBorder="1" applyAlignment="1" applyProtection="1">
      <alignment horizontal="center"/>
      <protection/>
    </xf>
    <xf numFmtId="166" fontId="7" fillId="3" borderId="2" xfId="21" applyNumberFormat="1" applyFont="1" applyFill="1" applyBorder="1" applyAlignment="1" applyProtection="1">
      <alignment horizontal="left" vertical="center" wrapText="1"/>
      <protection locked="0"/>
    </xf>
    <xf numFmtId="165" fontId="7" fillId="3" borderId="2" xfId="21" applyNumberFormat="1" applyFont="1" applyFill="1" applyBorder="1" applyAlignment="1" applyProtection="1">
      <alignment horizontal="center"/>
      <protection/>
    </xf>
    <xf numFmtId="166" fontId="5" fillId="0" borderId="0" xfId="21" applyNumberFormat="1" applyFont="1" applyProtection="1">
      <alignment/>
      <protection/>
    </xf>
    <xf numFmtId="165" fontId="7" fillId="0" borderId="2" xfId="21" applyNumberFormat="1" applyFont="1" applyBorder="1" applyProtection="1">
      <alignment/>
      <protection/>
    </xf>
    <xf numFmtId="165" fontId="5" fillId="0" borderId="0" xfId="21" applyNumberFormat="1" applyFont="1" applyProtection="1">
      <alignment/>
      <protection/>
    </xf>
    <xf numFmtId="165" fontId="5" fillId="0" borderId="2" xfId="21" applyNumberFormat="1" applyFont="1" applyBorder="1" applyProtection="1">
      <alignment/>
      <protection/>
    </xf>
    <xf numFmtId="165" fontId="5" fillId="0" borderId="2" xfId="21" applyNumberFormat="1" applyFont="1" applyBorder="1" applyAlignment="1" applyProtection="1">
      <alignment horizontal="right"/>
      <protection/>
    </xf>
    <xf numFmtId="164" fontId="3" fillId="0" borderId="0" xfId="21" applyFont="1" applyBorder="1" applyProtection="1">
      <alignment/>
      <protection/>
    </xf>
    <xf numFmtId="165" fontId="5" fillId="0" borderId="6" xfId="21" applyNumberFormat="1" applyFont="1" applyBorder="1" applyAlignment="1" applyProtection="1">
      <alignment/>
      <protection/>
    </xf>
    <xf numFmtId="165" fontId="7" fillId="0" borderId="8" xfId="21" applyNumberFormat="1" applyFont="1" applyBorder="1" applyAlignment="1" applyProtection="1">
      <alignment wrapText="1"/>
      <protection/>
    </xf>
    <xf numFmtId="166" fontId="5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2" fillId="0" borderId="0" xfId="2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686550" y="1485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686550" y="1485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686550" y="1485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686550" y="1485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E18" sqref="E18"/>
    </sheetView>
  </sheetViews>
  <sheetFormatPr defaultColWidth="9.140625" defaultRowHeight="12.75"/>
  <cols>
    <col min="1" max="1" width="4.28125" style="1" customWidth="1"/>
    <col min="2" max="2" width="48.140625" style="1" customWidth="1"/>
    <col min="3" max="3" width="10.28125" style="1" customWidth="1"/>
    <col min="4" max="4" width="9.00390625" style="1" customWidth="1"/>
    <col min="5" max="5" width="12.0039062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3" ht="12.75">
      <c r="B1" s="2" t="s">
        <v>0</v>
      </c>
      <c r="C1" s="2"/>
    </row>
    <row r="2" spans="1:6" ht="28.5" customHeight="1">
      <c r="A2" s="3" t="s">
        <v>1</v>
      </c>
      <c r="B2" s="3"/>
      <c r="C2" s="3"/>
      <c r="D2" s="3"/>
      <c r="E2" s="3"/>
      <c r="F2" s="3"/>
    </row>
    <row r="3" spans="2:8" ht="12.75">
      <c r="B3" s="4" t="s">
        <v>2</v>
      </c>
      <c r="C3" s="5" t="s">
        <v>3</v>
      </c>
      <c r="D3" s="5"/>
      <c r="E3" s="5"/>
      <c r="F3" s="6"/>
      <c r="H3" s="7"/>
    </row>
    <row r="4" spans="2:8" ht="12.75">
      <c r="B4" s="4" t="s">
        <v>4</v>
      </c>
      <c r="C4" s="8">
        <v>1</v>
      </c>
      <c r="D4" s="8"/>
      <c r="E4" s="8"/>
      <c r="F4" s="9"/>
      <c r="H4" s="7"/>
    </row>
    <row r="5" spans="2:8" ht="12.75">
      <c r="B5" s="10" t="s">
        <v>5</v>
      </c>
      <c r="C5" s="8">
        <v>3239.1</v>
      </c>
      <c r="D5" s="8"/>
      <c r="E5" s="8"/>
      <c r="F5" s="9"/>
      <c r="H5" s="7"/>
    </row>
    <row r="6" spans="2:6" ht="12.75">
      <c r="B6" s="10" t="s">
        <v>6</v>
      </c>
      <c r="C6" s="11">
        <v>503.55</v>
      </c>
      <c r="D6" s="12"/>
      <c r="E6" s="13"/>
      <c r="F6" s="9"/>
    </row>
    <row r="7" spans="2:6" ht="12.75">
      <c r="B7" s="14" t="s">
        <v>7</v>
      </c>
      <c r="C7" s="15">
        <v>587518.78</v>
      </c>
      <c r="D7" s="16"/>
      <c r="E7" s="17"/>
      <c r="F7" s="18"/>
    </row>
    <row r="8" spans="2:6" ht="12.75">
      <c r="B8" s="14" t="s">
        <v>8</v>
      </c>
      <c r="C8" s="19">
        <v>1</v>
      </c>
      <c r="D8" s="20"/>
      <c r="E8" s="20"/>
      <c r="F8" s="18"/>
    </row>
    <row r="9" spans="2:5" ht="12.75">
      <c r="B9" s="21" t="s">
        <v>9</v>
      </c>
      <c r="C9" s="22">
        <v>8.5</v>
      </c>
      <c r="D9" s="23"/>
      <c r="E9" s="24"/>
    </row>
    <row r="10" spans="2:5" ht="12.75">
      <c r="B10" s="21" t="s">
        <v>10</v>
      </c>
      <c r="C10" s="22">
        <v>8976</v>
      </c>
      <c r="D10" s="23"/>
      <c r="E10" s="24"/>
    </row>
    <row r="11" spans="2:5" ht="12.75">
      <c r="B11" s="21" t="s">
        <v>11</v>
      </c>
      <c r="C11" s="25">
        <f>C5*C9*12</f>
        <v>330388.19999999995</v>
      </c>
      <c r="D11" s="23">
        <f>C11/12</f>
        <v>27532.349999999995</v>
      </c>
      <c r="E11" s="24"/>
    </row>
    <row r="12" spans="1:6" ht="18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12.75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15029.423999999999</v>
      </c>
      <c r="D14" s="32">
        <v>4.64</v>
      </c>
      <c r="E14" s="32">
        <f>C14*12</f>
        <v>180353.088</v>
      </c>
      <c r="F14" s="32">
        <f>C14*12</f>
        <v>180353.088</v>
      </c>
    </row>
    <row r="15" spans="1:6" ht="12.75">
      <c r="A15" s="33" t="s">
        <v>21</v>
      </c>
      <c r="B15" s="34" t="s">
        <v>22</v>
      </c>
      <c r="C15" s="32">
        <f>D15*C5</f>
        <v>2170.197</v>
      </c>
      <c r="D15" s="32">
        <v>0.67</v>
      </c>
      <c r="E15" s="32">
        <f>C15*12</f>
        <v>26042.364</v>
      </c>
      <c r="F15" s="32">
        <f>C15*12</f>
        <v>26042.364</v>
      </c>
    </row>
    <row r="16" spans="1:6" ht="12.75">
      <c r="A16" s="33" t="s">
        <v>23</v>
      </c>
      <c r="B16" s="34" t="s">
        <v>24</v>
      </c>
      <c r="C16" s="32">
        <v>1350</v>
      </c>
      <c r="D16" s="32">
        <f>C16/C5</f>
        <v>0.41678243956654626</v>
      </c>
      <c r="E16" s="32">
        <f>C16*12</f>
        <v>16200</v>
      </c>
      <c r="F16" s="32">
        <f>C16*12</f>
        <v>16200</v>
      </c>
    </row>
    <row r="17" spans="1:6" ht="12.75">
      <c r="A17" s="33" t="s">
        <v>25</v>
      </c>
      <c r="B17" s="34" t="s">
        <v>26</v>
      </c>
      <c r="C17" s="32">
        <f>E17/12</f>
        <v>7.296666666666667</v>
      </c>
      <c r="D17" s="32">
        <f>C17/C5</f>
        <v>0.0022526833585460983</v>
      </c>
      <c r="E17" s="32">
        <f>87.56*C8</f>
        <v>87.56</v>
      </c>
      <c r="F17" s="32">
        <v>1052.88</v>
      </c>
    </row>
    <row r="18" spans="1:6" ht="12.75">
      <c r="A18" s="35" t="s">
        <v>27</v>
      </c>
      <c r="B18" s="36" t="s">
        <v>28</v>
      </c>
      <c r="C18" s="37">
        <f>E18/12</f>
        <v>41.9625</v>
      </c>
      <c r="D18" s="37">
        <f>C18/C5</f>
        <v>0.012954987496526812</v>
      </c>
      <c r="E18" s="37">
        <f>C6*1</f>
        <v>503.55</v>
      </c>
      <c r="F18" s="37">
        <f>C18*12</f>
        <v>503.54999999999995</v>
      </c>
    </row>
    <row r="19" spans="1:6" ht="12.75">
      <c r="A19" s="35" t="s">
        <v>29</v>
      </c>
      <c r="B19" s="36" t="s">
        <v>30</v>
      </c>
      <c r="C19" s="37">
        <f>E19/12</f>
        <v>88.12125000000002</v>
      </c>
      <c r="D19" s="37">
        <f>C19/C6</f>
        <v>0.17500000000000004</v>
      </c>
      <c r="E19" s="37">
        <f>C6*2.1</f>
        <v>1057.4550000000002</v>
      </c>
      <c r="F19" s="37">
        <f>C19*12</f>
        <v>1057.4550000000002</v>
      </c>
    </row>
    <row r="20" spans="1:6" s="40" customFormat="1" ht="12.75">
      <c r="A20" s="35" t="s">
        <v>31</v>
      </c>
      <c r="B20" s="38" t="s">
        <v>32</v>
      </c>
      <c r="C20" s="32">
        <f>C11*0.12/12</f>
        <v>3303.8819999999996</v>
      </c>
      <c r="D20" s="32">
        <f>C20/C5</f>
        <v>1.02</v>
      </c>
      <c r="E20" s="39">
        <f>C11*0.12</f>
        <v>39646.583999999995</v>
      </c>
      <c r="F20" s="32">
        <f>C20*12</f>
        <v>39646.583999999995</v>
      </c>
    </row>
    <row r="21" spans="1:6" ht="12.75">
      <c r="A21" s="35" t="s">
        <v>33</v>
      </c>
      <c r="B21" s="38" t="s">
        <v>34</v>
      </c>
      <c r="C21" s="32">
        <f>C11*0.009/12</f>
        <v>247.79115</v>
      </c>
      <c r="D21" s="32">
        <f>C21/C5</f>
        <v>0.0765</v>
      </c>
      <c r="E21" s="39">
        <f>C11*0.009</f>
        <v>2973.4937999999997</v>
      </c>
      <c r="F21" s="32">
        <f>C21*12</f>
        <v>2973.4937999999997</v>
      </c>
    </row>
    <row r="22" spans="1:6" s="40" customFormat="1" ht="12.75">
      <c r="A22" s="35" t="s">
        <v>35</v>
      </c>
      <c r="B22" s="38" t="s">
        <v>36</v>
      </c>
      <c r="C22" s="32">
        <f>E22/12</f>
        <v>688.30875</v>
      </c>
      <c r="D22" s="32">
        <f>C22/C5</f>
        <v>0.21250000000000002</v>
      </c>
      <c r="E22" s="39">
        <f>C11*0.025</f>
        <v>8259.705</v>
      </c>
      <c r="F22" s="32">
        <f>C22*12</f>
        <v>8259.705</v>
      </c>
    </row>
    <row r="23" spans="1:6" s="45" customFormat="1" ht="12.75">
      <c r="A23" s="41" t="s">
        <v>37</v>
      </c>
      <c r="B23" s="42" t="s">
        <v>38</v>
      </c>
      <c r="C23" s="43">
        <f>E23/12</f>
        <v>489.59898333333336</v>
      </c>
      <c r="D23" s="43">
        <f>E23/C5/12</f>
        <v>0.15115278420960557</v>
      </c>
      <c r="E23" s="44">
        <f>C7*0.01</f>
        <v>5875.187800000001</v>
      </c>
      <c r="F23" s="32">
        <f>C23*12</f>
        <v>5875.187800000001</v>
      </c>
    </row>
    <row r="24" spans="1:6" s="48" customFormat="1" ht="12.75">
      <c r="A24" s="46"/>
      <c r="B24" s="23" t="s">
        <v>39</v>
      </c>
      <c r="C24" s="47">
        <f>SUM(C14:C23)</f>
        <v>23416.582300000002</v>
      </c>
      <c r="D24" s="47">
        <f>SUM(D14:D23)</f>
        <v>7.377142894631224</v>
      </c>
      <c r="E24" s="47">
        <f>SUM(E14:E23)</f>
        <v>280998.9876</v>
      </c>
      <c r="F24" s="47">
        <f>SUM(F14:F23)</f>
        <v>281964.3076</v>
      </c>
    </row>
    <row r="25" spans="1:6" ht="12" customHeight="1">
      <c r="A25" s="49" t="s">
        <v>40</v>
      </c>
      <c r="B25" s="50" t="s">
        <v>41</v>
      </c>
      <c r="C25" s="32"/>
      <c r="D25" s="32"/>
      <c r="E25" s="39"/>
      <c r="F25" s="39"/>
    </row>
    <row r="26" spans="1:6" ht="12" customHeight="1">
      <c r="A26" s="49"/>
      <c r="B26" s="50"/>
      <c r="C26" s="32"/>
      <c r="D26" s="32"/>
      <c r="E26" s="39"/>
      <c r="F26" s="39"/>
    </row>
    <row r="27" spans="1:6" ht="12.75">
      <c r="A27" s="35" t="s">
        <v>42</v>
      </c>
      <c r="B27" s="38" t="s">
        <v>43</v>
      </c>
      <c r="C27" s="32">
        <f>E27/12</f>
        <v>208.33333333333334</v>
      </c>
      <c r="D27" s="32">
        <f>C27/C5</f>
        <v>0.06431827771088677</v>
      </c>
      <c r="E27" s="39">
        <v>2500</v>
      </c>
      <c r="F27" s="39"/>
    </row>
    <row r="28" spans="1:6" ht="12.75">
      <c r="A28" s="35" t="s">
        <v>44</v>
      </c>
      <c r="B28" s="38" t="s">
        <v>45</v>
      </c>
      <c r="C28" s="32">
        <f>E28/12</f>
        <v>1666.6666666666667</v>
      </c>
      <c r="D28" s="32">
        <f>C28/C5</f>
        <v>0.5145462216870942</v>
      </c>
      <c r="E28" s="39">
        <v>20000</v>
      </c>
      <c r="F28" s="39"/>
    </row>
    <row r="29" spans="1:6" ht="12.75">
      <c r="A29" s="35" t="s">
        <v>46</v>
      </c>
      <c r="B29" s="38" t="s">
        <v>47</v>
      </c>
      <c r="C29" s="32">
        <f>E29/12</f>
        <v>2500</v>
      </c>
      <c r="D29" s="32">
        <f>C29/C5</f>
        <v>0.7718193325306413</v>
      </c>
      <c r="E29" s="39">
        <v>30000</v>
      </c>
      <c r="F29" s="39"/>
    </row>
    <row r="30" spans="1:6" ht="12.75">
      <c r="A30" s="35" t="s">
        <v>48</v>
      </c>
      <c r="B30" s="38" t="s">
        <v>49</v>
      </c>
      <c r="C30" s="32">
        <f>E30/12</f>
        <v>833.3333333333334</v>
      </c>
      <c r="D30" s="32">
        <f>C30/C5</f>
        <v>0.2572731108435471</v>
      </c>
      <c r="E30" s="39">
        <v>10000</v>
      </c>
      <c r="F30" s="39"/>
    </row>
    <row r="31" spans="1:6" ht="12.75">
      <c r="A31" s="35" t="s">
        <v>50</v>
      </c>
      <c r="B31" s="38" t="s">
        <v>51</v>
      </c>
      <c r="C31" s="32">
        <f>E31/12</f>
        <v>1666.6666666666667</v>
      </c>
      <c r="D31" s="32">
        <f>C31/C5</f>
        <v>0.5145462216870942</v>
      </c>
      <c r="E31" s="39">
        <v>20000</v>
      </c>
      <c r="F31" s="51"/>
    </row>
    <row r="32" spans="1:6" ht="12.75">
      <c r="A32" s="52"/>
      <c r="B32" s="53" t="s">
        <v>52</v>
      </c>
      <c r="C32" s="47">
        <f>SUM(C27:C31)</f>
        <v>6875</v>
      </c>
      <c r="D32" s="47">
        <f>SUM(D27:D31)</f>
        <v>2.1225031644592636</v>
      </c>
      <c r="E32" s="47">
        <f>SUM(E27:E31)</f>
        <v>82500</v>
      </c>
      <c r="F32" s="54"/>
    </row>
    <row r="33" spans="1:6" ht="12.75">
      <c r="A33" s="52"/>
      <c r="B33" s="55" t="s">
        <v>53</v>
      </c>
      <c r="C33" s="56"/>
      <c r="D33" s="56"/>
      <c r="E33" s="56"/>
      <c r="F33" s="56">
        <v>-4805.09</v>
      </c>
    </row>
    <row r="34" spans="1:6" ht="12.75">
      <c r="A34" s="33"/>
      <c r="B34" s="52" t="s">
        <v>54</v>
      </c>
      <c r="C34" s="47"/>
      <c r="D34" s="47">
        <f>SUM(D24+D32)</f>
        <v>9.499646059090487</v>
      </c>
      <c r="E34" s="47"/>
      <c r="F34" s="47"/>
    </row>
    <row r="35" spans="1:6" ht="12.75">
      <c r="A35" s="57"/>
      <c r="B35" s="52" t="s">
        <v>55</v>
      </c>
      <c r="C35" s="58"/>
      <c r="D35" s="59"/>
      <c r="E35" s="59"/>
      <c r="F35" s="59"/>
    </row>
    <row r="36" spans="1:6" ht="12.75">
      <c r="A36" s="57"/>
      <c r="B36" s="33" t="s">
        <v>56</v>
      </c>
      <c r="C36" s="60">
        <f>50</f>
        <v>50</v>
      </c>
      <c r="D36" s="59">
        <f>C36*12</f>
        <v>600</v>
      </c>
      <c r="E36" s="59"/>
      <c r="F36" s="59"/>
    </row>
    <row r="37" spans="1:6" ht="12.75">
      <c r="A37" s="57"/>
      <c r="B37" s="34" t="s">
        <v>57</v>
      </c>
      <c r="C37" s="60">
        <f>50</f>
        <v>50</v>
      </c>
      <c r="D37" s="59">
        <f>C37*12</f>
        <v>600</v>
      </c>
      <c r="E37" s="59"/>
      <c r="F37" s="59"/>
    </row>
    <row r="38" spans="1:6" ht="12.75">
      <c r="A38" s="57"/>
      <c r="B38" s="52" t="s">
        <v>58</v>
      </c>
      <c r="C38" s="60"/>
      <c r="D38" s="59"/>
      <c r="E38" s="59"/>
      <c r="F38" s="59"/>
    </row>
    <row r="39" spans="1:6" ht="12.75">
      <c r="A39" s="57"/>
      <c r="B39" s="34" t="s">
        <v>59</v>
      </c>
      <c r="C39" s="61">
        <f>350</f>
        <v>350</v>
      </c>
      <c r="D39" s="59">
        <f>C39*12</f>
        <v>4200</v>
      </c>
      <c r="E39" s="59"/>
      <c r="F39" s="59"/>
    </row>
    <row r="40" spans="1:6" ht="12.75">
      <c r="A40" s="57"/>
      <c r="B40" s="34" t="s">
        <v>60</v>
      </c>
      <c r="C40" s="60">
        <f>400</f>
        <v>400</v>
      </c>
      <c r="D40" s="59">
        <f>C40*12</f>
        <v>4800</v>
      </c>
      <c r="E40" s="59"/>
      <c r="F40" s="59"/>
    </row>
    <row r="41" spans="1:5" ht="12.75">
      <c r="A41" s="57"/>
      <c r="B41" s="60" t="s">
        <v>61</v>
      </c>
      <c r="C41" s="58">
        <f>SUM(C35:C40)</f>
        <v>850</v>
      </c>
      <c r="D41" s="58">
        <f>SUM(D35:D40)</f>
        <v>10200</v>
      </c>
      <c r="E41" s="62"/>
    </row>
    <row r="42" spans="1:5" ht="12.75">
      <c r="A42" s="57"/>
      <c r="B42" s="63"/>
      <c r="C42" s="63"/>
      <c r="D42" s="63"/>
      <c r="E42" s="63"/>
    </row>
    <row r="43" spans="1:5" ht="54.75" customHeight="1">
      <c r="A43" s="57"/>
      <c r="B43" s="64" t="s">
        <v>62</v>
      </c>
      <c r="C43" s="64"/>
      <c r="D43" s="64"/>
      <c r="E43" s="64"/>
    </row>
    <row r="44" spans="1:6" ht="75" customHeight="1">
      <c r="A44" s="65" t="s">
        <v>63</v>
      </c>
      <c r="B44" s="65"/>
      <c r="C44" s="66"/>
      <c r="D44" s="65"/>
      <c r="E44" s="59"/>
      <c r="F44" s="59"/>
    </row>
    <row r="45" spans="1:6" ht="12.75">
      <c r="A45" s="57"/>
      <c r="B45" s="57"/>
      <c r="C45" s="66"/>
      <c r="D45" s="59"/>
      <c r="E45" s="59"/>
      <c r="F45" s="59"/>
    </row>
    <row r="46" spans="1:6" ht="12.75">
      <c r="A46" s="67"/>
      <c r="B46" s="67"/>
      <c r="C46" s="66"/>
      <c r="D46" s="66"/>
      <c r="E46" s="66"/>
      <c r="F46" s="66"/>
    </row>
    <row r="47" spans="1:6" ht="12.75">
      <c r="A47" s="67"/>
      <c r="B47" s="67"/>
      <c r="C47" s="66"/>
      <c r="D47" s="66"/>
      <c r="E47" s="66"/>
      <c r="F47" s="66"/>
    </row>
    <row r="48" spans="1:6" ht="12.75">
      <c r="A48" s="67"/>
      <c r="B48" s="67"/>
      <c r="C48" s="66"/>
      <c r="D48" s="66"/>
      <c r="E48" s="66"/>
      <c r="F48" s="66"/>
    </row>
    <row r="49" spans="1:6" ht="12.75">
      <c r="A49" s="67"/>
      <c r="B49" s="67"/>
      <c r="C49" s="66"/>
      <c r="D49" s="66"/>
      <c r="E49" s="66"/>
      <c r="F49" s="66"/>
    </row>
    <row r="50" spans="1:6" ht="12.75">
      <c r="A50" s="67"/>
      <c r="B50" s="67"/>
      <c r="C50" s="66"/>
      <c r="D50" s="66"/>
      <c r="E50" s="66"/>
      <c r="F50" s="66"/>
    </row>
    <row r="51" spans="1:6" s="62" customFormat="1" ht="12.75">
      <c r="A51" s="67"/>
      <c r="B51" s="67"/>
      <c r="C51" s="66"/>
      <c r="D51" s="66"/>
      <c r="E51" s="66"/>
      <c r="F51" s="66"/>
    </row>
    <row r="52" spans="1:6" s="62" customFormat="1" ht="12.75">
      <c r="A52" s="67"/>
      <c r="B52" s="67"/>
      <c r="C52" s="66"/>
      <c r="D52" s="66"/>
      <c r="E52" s="66"/>
      <c r="F52" s="66"/>
    </row>
    <row r="53" spans="1:6" s="62" customFormat="1" ht="12.75">
      <c r="A53" s="67"/>
      <c r="B53" s="67"/>
      <c r="C53" s="66"/>
      <c r="D53" s="66"/>
      <c r="E53" s="66"/>
      <c r="F53" s="66"/>
    </row>
    <row r="54" spans="1:6" s="62" customFormat="1" ht="12.75">
      <c r="A54" s="67"/>
      <c r="B54" s="67"/>
      <c r="C54" s="66"/>
      <c r="D54" s="66"/>
      <c r="E54" s="66"/>
      <c r="F54" s="66"/>
    </row>
    <row r="55" spans="1:6" s="62" customFormat="1" ht="12.75">
      <c r="A55" s="67"/>
      <c r="B55" s="67"/>
      <c r="C55" s="66"/>
      <c r="D55" s="66"/>
      <c r="E55" s="66"/>
      <c r="F55" s="66"/>
    </row>
    <row r="56" spans="1:6" s="62" customFormat="1" ht="12.75">
      <c r="A56" s="67"/>
      <c r="B56" s="67"/>
      <c r="C56" s="66"/>
      <c r="D56" s="66"/>
      <c r="E56" s="66"/>
      <c r="F56" s="66"/>
    </row>
    <row r="57" spans="1:6" s="62" customFormat="1" ht="12.75">
      <c r="A57" s="1"/>
      <c r="B57" s="1"/>
      <c r="C57" s="66"/>
      <c r="D57" s="66"/>
      <c r="E57" s="66"/>
      <c r="F57" s="66"/>
    </row>
    <row r="58" spans="1:6" s="62" customFormat="1" ht="12.75">
      <c r="A58" s="1"/>
      <c r="B58" s="1"/>
      <c r="C58" s="66"/>
      <c r="D58" s="66"/>
      <c r="E58" s="66"/>
      <c r="F58" s="66"/>
    </row>
    <row r="59" spans="1:6" s="62" customFormat="1" ht="12.75">
      <c r="A59" s="1"/>
      <c r="B59" s="1"/>
      <c r="C59" s="66"/>
      <c r="D59" s="66"/>
      <c r="E59" s="66"/>
      <c r="F59" s="66"/>
    </row>
    <row r="60" spans="1:6" s="62" customFormat="1" ht="12.75">
      <c r="A60" s="1"/>
      <c r="B60" s="1"/>
      <c r="C60" s="66"/>
      <c r="D60" s="66"/>
      <c r="E60" s="66"/>
      <c r="F60" s="66"/>
    </row>
    <row r="61" spans="1:6" s="62" customFormat="1" ht="12.75">
      <c r="A61" s="1"/>
      <c r="B61" s="1"/>
      <c r="C61" s="66"/>
      <c r="D61" s="66"/>
      <c r="E61" s="66"/>
      <c r="F61" s="66"/>
    </row>
    <row r="62" spans="1:6" s="62" customFormat="1" ht="12.75">
      <c r="A62" s="1"/>
      <c r="B62" s="1"/>
      <c r="C62" s="66"/>
      <c r="D62" s="66"/>
      <c r="E62" s="66"/>
      <c r="F62" s="66"/>
    </row>
    <row r="63" spans="1:6" s="62" customFormat="1" ht="12.75">
      <c r="A63" s="1"/>
      <c r="B63" s="1"/>
      <c r="C63" s="66"/>
      <c r="D63" s="66"/>
      <c r="E63" s="66"/>
      <c r="F63" s="66"/>
    </row>
    <row r="64" spans="1:6" s="62" customFormat="1" ht="12.75">
      <c r="A64" s="1"/>
      <c r="B64" s="1"/>
      <c r="C64" s="66"/>
      <c r="D64" s="66"/>
      <c r="E64" s="66"/>
      <c r="F64" s="66"/>
    </row>
    <row r="65" spans="1:6" s="62" customFormat="1" ht="12.75">
      <c r="A65" s="1"/>
      <c r="B65" s="1"/>
      <c r="C65" s="66"/>
      <c r="D65" s="66"/>
      <c r="E65" s="66"/>
      <c r="F65" s="66"/>
    </row>
    <row r="66" spans="1:6" s="62" customFormat="1" ht="12.75">
      <c r="A66" s="1"/>
      <c r="B66" s="1"/>
      <c r="C66" s="66"/>
      <c r="D66" s="66"/>
      <c r="E66" s="66"/>
      <c r="F66" s="66"/>
    </row>
    <row r="67" spans="1:6" s="62" customFormat="1" ht="12.75">
      <c r="A67" s="1"/>
      <c r="B67" s="1"/>
      <c r="C67" s="66"/>
      <c r="D67" s="66"/>
      <c r="E67" s="66"/>
      <c r="F67" s="66"/>
    </row>
    <row r="68" spans="1:6" s="62" customFormat="1" ht="12.75">
      <c r="A68" s="1"/>
      <c r="B68" s="1"/>
      <c r="C68" s="66"/>
      <c r="D68" s="66"/>
      <c r="E68" s="66"/>
      <c r="F68" s="66"/>
    </row>
    <row r="69" spans="1:6" s="62" customFormat="1" ht="12.75">
      <c r="A69" s="1"/>
      <c r="B69" s="1"/>
      <c r="C69" s="66"/>
      <c r="D69" s="66"/>
      <c r="E69" s="66"/>
      <c r="F69" s="66"/>
    </row>
    <row r="70" spans="1:6" s="62" customFormat="1" ht="12.75">
      <c r="A70" s="1"/>
      <c r="B70" s="1"/>
      <c r="C70" s="66"/>
      <c r="D70" s="66"/>
      <c r="E70" s="66"/>
      <c r="F70" s="66"/>
    </row>
    <row r="71" spans="1:6" s="62" customFormat="1" ht="12.75">
      <c r="A71" s="1"/>
      <c r="B71" s="1"/>
      <c r="C71" s="66"/>
      <c r="D71" s="66"/>
      <c r="E71" s="66"/>
      <c r="F71" s="66"/>
    </row>
    <row r="72" spans="1:6" s="62" customFormat="1" ht="12.75">
      <c r="A72" s="1"/>
      <c r="B72" s="1"/>
      <c r="C72" s="66"/>
      <c r="D72" s="66"/>
      <c r="E72" s="66"/>
      <c r="F72" s="66"/>
    </row>
    <row r="73" spans="1:6" s="62" customFormat="1" ht="12.75">
      <c r="A73" s="1"/>
      <c r="B73" s="1"/>
      <c r="C73" s="66"/>
      <c r="D73" s="66"/>
      <c r="E73" s="66"/>
      <c r="F73" s="66"/>
    </row>
    <row r="74" spans="1:6" s="62" customFormat="1" ht="12.75">
      <c r="A74" s="1"/>
      <c r="B74" s="1"/>
      <c r="C74" s="66"/>
      <c r="D74" s="66"/>
      <c r="E74" s="66"/>
      <c r="F74" s="66"/>
    </row>
    <row r="75" spans="1:6" s="62" customFormat="1" ht="12.75">
      <c r="A75" s="1"/>
      <c r="B75" s="1"/>
      <c r="C75" s="66"/>
      <c r="D75" s="66"/>
      <c r="E75" s="66"/>
      <c r="F75" s="66"/>
    </row>
    <row r="76" spans="1:6" s="62" customFormat="1" ht="12.75">
      <c r="A76" s="1"/>
      <c r="B76" s="1"/>
      <c r="C76" s="66"/>
      <c r="D76" s="66"/>
      <c r="E76" s="66"/>
      <c r="F76" s="66"/>
    </row>
    <row r="77" spans="1:6" s="62" customFormat="1" ht="12.75">
      <c r="A77" s="1"/>
      <c r="B77" s="1"/>
      <c r="C77" s="66"/>
      <c r="D77" s="66"/>
      <c r="E77" s="66"/>
      <c r="F77" s="66"/>
    </row>
    <row r="78" spans="1:6" s="62" customFormat="1" ht="12.75">
      <c r="A78" s="1"/>
      <c r="B78" s="1"/>
      <c r="C78" s="66"/>
      <c r="D78" s="66"/>
      <c r="E78" s="66"/>
      <c r="F78" s="66"/>
    </row>
    <row r="79" spans="1:6" s="62" customFormat="1" ht="12.75">
      <c r="A79" s="1"/>
      <c r="B79" s="1"/>
      <c r="C79" s="66"/>
      <c r="D79" s="66"/>
      <c r="E79" s="66"/>
      <c r="F79" s="66"/>
    </row>
    <row r="80" spans="1:6" s="62" customFormat="1" ht="12.75">
      <c r="A80" s="1"/>
      <c r="B80" s="1"/>
      <c r="C80" s="66"/>
      <c r="D80" s="66"/>
      <c r="E80" s="66"/>
      <c r="F80" s="66"/>
    </row>
    <row r="81" spans="1:6" s="62" customFormat="1" ht="12.75">
      <c r="A81" s="1"/>
      <c r="B81" s="1"/>
      <c r="C81" s="66"/>
      <c r="D81" s="66"/>
      <c r="E81" s="66"/>
      <c r="F81" s="66"/>
    </row>
    <row r="82" spans="1:6" s="62" customFormat="1" ht="12.75">
      <c r="A82" s="1"/>
      <c r="B82" s="1"/>
      <c r="C82" s="66"/>
      <c r="D82" s="66"/>
      <c r="E82" s="66"/>
      <c r="F82" s="66"/>
    </row>
    <row r="83" spans="1:6" s="62" customFormat="1" ht="12.75">
      <c r="A83" s="1"/>
      <c r="B83" s="1"/>
      <c r="C83" s="66"/>
      <c r="D83" s="66"/>
      <c r="E83" s="66"/>
      <c r="F83" s="66"/>
    </row>
    <row r="84" spans="1:6" s="62" customFormat="1" ht="12.75">
      <c r="A84" s="1"/>
      <c r="B84" s="1"/>
      <c r="C84" s="66"/>
      <c r="D84" s="66"/>
      <c r="E84" s="66"/>
      <c r="F84" s="66"/>
    </row>
    <row r="85" spans="1:6" s="62" customFormat="1" ht="12.75">
      <c r="A85" s="1"/>
      <c r="B85" s="1"/>
      <c r="C85" s="66"/>
      <c r="D85" s="66"/>
      <c r="E85" s="66"/>
      <c r="F85" s="66"/>
    </row>
    <row r="86" spans="1:6" s="62" customFormat="1" ht="12.75">
      <c r="A86" s="1"/>
      <c r="B86" s="1"/>
      <c r="C86" s="66"/>
      <c r="D86" s="66"/>
      <c r="E86" s="66"/>
      <c r="F86" s="66"/>
    </row>
    <row r="87" spans="1:6" s="62" customFormat="1" ht="12.75">
      <c r="A87" s="1"/>
      <c r="B87" s="1"/>
      <c r="C87" s="66"/>
      <c r="D87" s="66"/>
      <c r="E87" s="66"/>
      <c r="F87" s="66"/>
    </row>
    <row r="88" spans="1:6" s="62" customFormat="1" ht="12.75">
      <c r="A88" s="1"/>
      <c r="B88" s="1"/>
      <c r="C88" s="1"/>
      <c r="D88" s="66"/>
      <c r="E88" s="66"/>
      <c r="F88" s="66"/>
    </row>
    <row r="89" spans="1:6" s="62" customFormat="1" ht="12.75">
      <c r="A89" s="1"/>
      <c r="B89" s="1"/>
      <c r="C89" s="1"/>
      <c r="D89" s="66"/>
      <c r="E89" s="66"/>
      <c r="F89" s="66"/>
    </row>
    <row r="90" spans="1:6" s="62" customFormat="1" ht="12.75">
      <c r="A90" s="1"/>
      <c r="B90" s="1"/>
      <c r="C90" s="1"/>
      <c r="D90" s="66"/>
      <c r="E90" s="66"/>
      <c r="F90" s="66"/>
    </row>
    <row r="91" spans="1:6" s="62" customFormat="1" ht="12.75">
      <c r="A91" s="1"/>
      <c r="B91" s="1"/>
      <c r="C91" s="1"/>
      <c r="D91" s="66"/>
      <c r="E91" s="66"/>
      <c r="F91" s="66"/>
    </row>
    <row r="92" spans="1:6" s="62" customFormat="1" ht="12.75">
      <c r="A92" s="1"/>
      <c r="B92" s="1"/>
      <c r="C92" s="1"/>
      <c r="D92" s="66"/>
      <c r="E92" s="66"/>
      <c r="F92" s="66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42:E42"/>
    <mergeCell ref="B43:E43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6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6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4.28125" style="1" customWidth="1"/>
    <col min="2" max="2" width="48.140625" style="1" customWidth="1"/>
    <col min="3" max="3" width="10.28125" style="1" customWidth="1"/>
    <col min="4" max="4" width="9.00390625" style="1" customWidth="1"/>
    <col min="5" max="5" width="12.00390625" style="1" customWidth="1"/>
    <col min="6" max="6" width="16.140625" style="1" customWidth="1"/>
    <col min="7" max="7" width="11.140625" style="1" customWidth="1"/>
    <col min="8" max="8" width="13.00390625" style="1" customWidth="1"/>
    <col min="9" max="16384" width="8.8515625" style="1" customWidth="1"/>
  </cols>
  <sheetData>
    <row r="1" spans="2:3" ht="12.75">
      <c r="B1" s="2" t="s">
        <v>0</v>
      </c>
      <c r="C1" s="2"/>
    </row>
    <row r="2" spans="1:6" ht="28.5" customHeight="1">
      <c r="A2" s="3" t="s">
        <v>1</v>
      </c>
      <c r="B2" s="3"/>
      <c r="C2" s="3"/>
      <c r="D2" s="3"/>
      <c r="E2" s="3"/>
      <c r="F2" s="3"/>
    </row>
    <row r="3" spans="2:8" ht="12.75">
      <c r="B3" s="4" t="s">
        <v>2</v>
      </c>
      <c r="C3" s="5" t="s">
        <v>3</v>
      </c>
      <c r="D3" s="5"/>
      <c r="E3" s="5"/>
      <c r="F3" s="6"/>
      <c r="H3" s="7"/>
    </row>
    <row r="4" spans="2:8" ht="12.75">
      <c r="B4" s="4" t="s">
        <v>4</v>
      </c>
      <c r="C4" s="8">
        <v>1</v>
      </c>
      <c r="D4" s="8"/>
      <c r="E4" s="8"/>
      <c r="F4" s="9"/>
      <c r="H4" s="7"/>
    </row>
    <row r="5" spans="2:8" ht="12.75">
      <c r="B5" s="10" t="s">
        <v>5</v>
      </c>
      <c r="C5" s="8">
        <v>3239.1</v>
      </c>
      <c r="D5" s="8"/>
      <c r="E5" s="8"/>
      <c r="F5" s="9"/>
      <c r="H5" s="7"/>
    </row>
    <row r="6" spans="2:6" ht="12.75">
      <c r="B6" s="10" t="s">
        <v>6</v>
      </c>
      <c r="C6" s="11">
        <v>503.55</v>
      </c>
      <c r="D6" s="12"/>
      <c r="E6" s="13"/>
      <c r="F6" s="9"/>
    </row>
    <row r="7" spans="2:6" ht="12.75">
      <c r="B7" s="14" t="s">
        <v>7</v>
      </c>
      <c r="C7" s="15">
        <v>587518.78</v>
      </c>
      <c r="D7" s="16"/>
      <c r="E7" s="17"/>
      <c r="F7" s="18"/>
    </row>
    <row r="8" spans="2:6" ht="12.75">
      <c r="B8" s="14" t="s">
        <v>8</v>
      </c>
      <c r="C8" s="19">
        <v>1</v>
      </c>
      <c r="D8" s="20"/>
      <c r="E8" s="20"/>
      <c r="F8" s="18"/>
    </row>
    <row r="9" spans="2:5" ht="12.75">
      <c r="B9" s="21" t="s">
        <v>9</v>
      </c>
      <c r="C9" s="22">
        <v>8.5</v>
      </c>
      <c r="D9" s="23"/>
      <c r="E9" s="24"/>
    </row>
    <row r="10" spans="2:5" ht="12.75">
      <c r="B10" s="21" t="s">
        <v>10</v>
      </c>
      <c r="C10" s="22">
        <v>8976</v>
      </c>
      <c r="D10" s="23"/>
      <c r="E10" s="24"/>
    </row>
    <row r="11" spans="2:5" ht="12.75">
      <c r="B11" s="21" t="s">
        <v>11</v>
      </c>
      <c r="C11" s="25">
        <f>C5*C9*12</f>
        <v>330388.19999999995</v>
      </c>
      <c r="D11" s="23">
        <f>C11/12</f>
        <v>27532.349999999995</v>
      </c>
      <c r="E11" s="24"/>
    </row>
    <row r="12" spans="1:6" ht="18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12.75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15029.423999999999</v>
      </c>
      <c r="D14" s="32">
        <v>4.64</v>
      </c>
      <c r="E14" s="32">
        <f>C14*12</f>
        <v>180353.088</v>
      </c>
      <c r="F14" s="32">
        <f>C14*12</f>
        <v>180353.088</v>
      </c>
    </row>
    <row r="15" spans="1:6" ht="12.75">
      <c r="A15" s="33" t="s">
        <v>21</v>
      </c>
      <c r="B15" s="34" t="s">
        <v>22</v>
      </c>
      <c r="C15" s="32">
        <f>D15*C5</f>
        <v>2170.197</v>
      </c>
      <c r="D15" s="32">
        <v>0.67</v>
      </c>
      <c r="E15" s="32">
        <f>C15*12</f>
        <v>26042.364</v>
      </c>
      <c r="F15" s="32">
        <f>C15*12</f>
        <v>26042.364</v>
      </c>
    </row>
    <row r="16" spans="1:6" ht="12.75">
      <c r="A16" s="33" t="s">
        <v>23</v>
      </c>
      <c r="B16" s="34" t="s">
        <v>24</v>
      </c>
      <c r="C16" s="32">
        <v>1350</v>
      </c>
      <c r="D16" s="32">
        <f>C16/C5</f>
        <v>0.41678243956654626</v>
      </c>
      <c r="E16" s="32">
        <f>C16*12</f>
        <v>16200</v>
      </c>
      <c r="F16" s="32">
        <f>C16*12</f>
        <v>16200</v>
      </c>
    </row>
    <row r="17" spans="1:6" ht="12.75">
      <c r="A17" s="33" t="s">
        <v>25</v>
      </c>
      <c r="B17" s="34" t="s">
        <v>26</v>
      </c>
      <c r="C17" s="32">
        <f>E17/12</f>
        <v>7.296666666666667</v>
      </c>
      <c r="D17" s="32">
        <f>C17/C5</f>
        <v>0.0022526833585460983</v>
      </c>
      <c r="E17" s="32">
        <f>87.56*C8</f>
        <v>87.56</v>
      </c>
      <c r="F17" s="32">
        <v>1052.88</v>
      </c>
    </row>
    <row r="18" spans="1:6" ht="12.75">
      <c r="A18" s="35" t="s">
        <v>27</v>
      </c>
      <c r="B18" s="36" t="s">
        <v>28</v>
      </c>
      <c r="C18" s="37">
        <f>E18/12</f>
        <v>41.9625</v>
      </c>
      <c r="D18" s="37">
        <f>C18/C5</f>
        <v>0.012954987496526812</v>
      </c>
      <c r="E18" s="37">
        <f>C6*1</f>
        <v>503.55</v>
      </c>
      <c r="F18" s="37">
        <f>C18*12</f>
        <v>503.54999999999995</v>
      </c>
    </row>
    <row r="19" spans="1:6" ht="12.75">
      <c r="A19" s="35" t="s">
        <v>29</v>
      </c>
      <c r="B19" s="36" t="s">
        <v>30</v>
      </c>
      <c r="C19" s="37">
        <f>E19/12</f>
        <v>88.12125000000002</v>
      </c>
      <c r="D19" s="37">
        <f>C19/C6</f>
        <v>0.17500000000000004</v>
      </c>
      <c r="E19" s="37">
        <f>C6*2.1</f>
        <v>1057.4550000000002</v>
      </c>
      <c r="F19" s="37">
        <f>C19*12</f>
        <v>1057.4550000000002</v>
      </c>
    </row>
    <row r="20" spans="1:6" s="40" customFormat="1" ht="12.75">
      <c r="A20" s="35" t="s">
        <v>31</v>
      </c>
      <c r="B20" s="38" t="s">
        <v>32</v>
      </c>
      <c r="C20" s="32">
        <f>C11*0.12/12</f>
        <v>3303.8819999999996</v>
      </c>
      <c r="D20" s="32">
        <f>C20/C5</f>
        <v>1.02</v>
      </c>
      <c r="E20" s="39">
        <f>C11*0.12</f>
        <v>39646.583999999995</v>
      </c>
      <c r="F20" s="32">
        <f>C20*12</f>
        <v>39646.583999999995</v>
      </c>
    </row>
    <row r="21" spans="1:6" ht="12.75">
      <c r="A21" s="35" t="s">
        <v>33</v>
      </c>
      <c r="B21" s="38" t="s">
        <v>34</v>
      </c>
      <c r="C21" s="32">
        <f>C11*0.009/12</f>
        <v>247.79115</v>
      </c>
      <c r="D21" s="32">
        <f>C21/C5</f>
        <v>0.0765</v>
      </c>
      <c r="E21" s="39">
        <f>C11*0.009</f>
        <v>2973.4937999999997</v>
      </c>
      <c r="F21" s="32">
        <f>C21*12</f>
        <v>2973.4937999999997</v>
      </c>
    </row>
    <row r="22" spans="1:6" s="40" customFormat="1" ht="12.75">
      <c r="A22" s="35" t="s">
        <v>35</v>
      </c>
      <c r="B22" s="38" t="s">
        <v>36</v>
      </c>
      <c r="C22" s="32">
        <f>E22/12</f>
        <v>688.30875</v>
      </c>
      <c r="D22" s="32">
        <f>C22/C5</f>
        <v>0.21250000000000002</v>
      </c>
      <c r="E22" s="39">
        <f>C11*0.025</f>
        <v>8259.705</v>
      </c>
      <c r="F22" s="32">
        <f>C22*12</f>
        <v>8259.705</v>
      </c>
    </row>
    <row r="23" spans="1:6" s="45" customFormat="1" ht="12.75">
      <c r="A23" s="41" t="s">
        <v>37</v>
      </c>
      <c r="B23" s="42" t="s">
        <v>38</v>
      </c>
      <c r="C23" s="43">
        <f>E23/12</f>
        <v>489.59898333333336</v>
      </c>
      <c r="D23" s="43">
        <f>E23/C5/12</f>
        <v>0.15115278420960557</v>
      </c>
      <c r="E23" s="44">
        <f>C7*0.01</f>
        <v>5875.187800000001</v>
      </c>
      <c r="F23" s="32">
        <f>C23*12</f>
        <v>5875.187800000001</v>
      </c>
    </row>
    <row r="24" spans="1:6" s="48" customFormat="1" ht="12.75">
      <c r="A24" s="46"/>
      <c r="B24" s="23" t="s">
        <v>39</v>
      </c>
      <c r="C24" s="47">
        <f>SUM(C14:C23)</f>
        <v>23416.582300000002</v>
      </c>
      <c r="D24" s="47">
        <f>SUM(D14:D23)</f>
        <v>7.377142894631224</v>
      </c>
      <c r="E24" s="47">
        <f>SUM(E14:E23)</f>
        <v>280998.9876</v>
      </c>
      <c r="F24" s="47">
        <f>SUM(F14:F23)</f>
        <v>281964.3076</v>
      </c>
    </row>
    <row r="25" spans="1:6" ht="12" customHeight="1">
      <c r="A25" s="49" t="s">
        <v>40</v>
      </c>
      <c r="B25" s="50" t="s">
        <v>41</v>
      </c>
      <c r="C25" s="32"/>
      <c r="D25" s="32"/>
      <c r="E25" s="39"/>
      <c r="F25" s="39"/>
    </row>
    <row r="26" spans="1:6" ht="12" customHeight="1">
      <c r="A26" s="49"/>
      <c r="B26" s="50"/>
      <c r="C26" s="32"/>
      <c r="D26" s="32"/>
      <c r="E26" s="39"/>
      <c r="F26" s="39"/>
    </row>
    <row r="27" spans="1:6" ht="12.75">
      <c r="A27" s="35" t="s">
        <v>42</v>
      </c>
      <c r="B27" s="38" t="s">
        <v>43</v>
      </c>
      <c r="C27" s="32">
        <f>E27/12</f>
        <v>208.33333333333334</v>
      </c>
      <c r="D27" s="32">
        <f>C27/C5</f>
        <v>0.06431827771088677</v>
      </c>
      <c r="E27" s="39">
        <v>2500</v>
      </c>
      <c r="F27" s="39"/>
    </row>
    <row r="28" spans="1:6" ht="12.75">
      <c r="A28" s="35" t="s">
        <v>44</v>
      </c>
      <c r="B28" s="38" t="s">
        <v>45</v>
      </c>
      <c r="C28" s="32">
        <f>E28/12</f>
        <v>1750</v>
      </c>
      <c r="D28" s="32">
        <f>C28/C5</f>
        <v>0.5402735327714489</v>
      </c>
      <c r="E28" s="39">
        <v>21000</v>
      </c>
      <c r="F28" s="39"/>
    </row>
    <row r="29" spans="1:6" ht="12.75">
      <c r="A29" s="35" t="s">
        <v>48</v>
      </c>
      <c r="B29" s="38" t="s">
        <v>64</v>
      </c>
      <c r="C29" s="32">
        <f>E29/12</f>
        <v>1666.6666666666667</v>
      </c>
      <c r="D29" s="32">
        <f>C29/C5</f>
        <v>0.5145462216870942</v>
      </c>
      <c r="E29" s="39">
        <v>20000</v>
      </c>
      <c r="F29" s="39"/>
    </row>
    <row r="30" spans="1:6" ht="12.75">
      <c r="A30" s="52"/>
      <c r="B30" s="53" t="s">
        <v>52</v>
      </c>
      <c r="C30" s="47">
        <f>SUM(C27:C29)</f>
        <v>3625.0000000000005</v>
      </c>
      <c r="D30" s="47">
        <f>SUM(D27:D29)</f>
        <v>1.1191380321694298</v>
      </c>
      <c r="E30" s="47">
        <f>SUM(E27:E29)</f>
        <v>43500</v>
      </c>
      <c r="F30" s="54"/>
    </row>
    <row r="31" spans="1:6" ht="12.75">
      <c r="A31" s="52"/>
      <c r="B31" s="55" t="s">
        <v>53</v>
      </c>
      <c r="C31" s="56"/>
      <c r="D31" s="56"/>
      <c r="E31" s="56"/>
      <c r="F31" s="56">
        <v>-4805.09</v>
      </c>
    </row>
    <row r="32" spans="1:6" ht="12.75">
      <c r="A32" s="33"/>
      <c r="B32" s="52" t="s">
        <v>54</v>
      </c>
      <c r="C32" s="47"/>
      <c r="D32" s="47">
        <f>SUM(D24+D30)</f>
        <v>8.496280926800654</v>
      </c>
      <c r="E32" s="47"/>
      <c r="F32" s="47"/>
    </row>
    <row r="33" spans="1:6" ht="12.75">
      <c r="A33" s="57"/>
      <c r="B33" s="52" t="s">
        <v>55</v>
      </c>
      <c r="C33" s="58"/>
      <c r="D33" s="59"/>
      <c r="E33" s="59"/>
      <c r="F33" s="59"/>
    </row>
    <row r="34" spans="1:6" ht="12.75">
      <c r="A34" s="57"/>
      <c r="B34" s="33" t="s">
        <v>56</v>
      </c>
      <c r="C34" s="60">
        <f>50</f>
        <v>50</v>
      </c>
      <c r="D34" s="59"/>
      <c r="E34" s="59"/>
      <c r="F34" s="59"/>
    </row>
    <row r="35" spans="1:6" ht="12.75">
      <c r="A35" s="57"/>
      <c r="B35" s="34" t="s">
        <v>57</v>
      </c>
      <c r="C35" s="60">
        <f>50</f>
        <v>50</v>
      </c>
      <c r="D35" s="59"/>
      <c r="E35" s="59"/>
      <c r="F35" s="59"/>
    </row>
    <row r="36" spans="1:6" ht="12.75">
      <c r="A36" s="57"/>
      <c r="B36" s="52" t="s">
        <v>58</v>
      </c>
      <c r="C36" s="60"/>
      <c r="D36" s="59"/>
      <c r="E36" s="59"/>
      <c r="F36" s="59"/>
    </row>
    <row r="37" spans="1:6" ht="12.75">
      <c r="A37" s="57"/>
      <c r="B37" s="34" t="s">
        <v>59</v>
      </c>
      <c r="C37" s="61">
        <f>350</f>
        <v>350</v>
      </c>
      <c r="D37" s="59"/>
      <c r="E37" s="59"/>
      <c r="F37" s="59"/>
    </row>
    <row r="38" spans="1:6" ht="12.75">
      <c r="A38" s="57"/>
      <c r="B38" s="34" t="s">
        <v>60</v>
      </c>
      <c r="C38" s="60">
        <f>400</f>
        <v>400</v>
      </c>
      <c r="D38" s="59"/>
      <c r="E38" s="59"/>
      <c r="F38" s="59"/>
    </row>
    <row r="39" spans="1:5" ht="12.75">
      <c r="A39" s="57"/>
      <c r="B39" s="60" t="s">
        <v>61</v>
      </c>
      <c r="C39" s="58">
        <f>SUM(C33:C38)</f>
        <v>850</v>
      </c>
      <c r="D39" s="58"/>
      <c r="E39" s="62"/>
    </row>
    <row r="40" spans="1:5" ht="12.75">
      <c r="A40" s="57"/>
      <c r="B40" s="63"/>
      <c r="C40" s="63"/>
      <c r="D40" s="63"/>
      <c r="E40" s="63"/>
    </row>
    <row r="41" spans="1:5" ht="54.75" customHeight="1">
      <c r="A41" s="57"/>
      <c r="B41" s="64" t="s">
        <v>62</v>
      </c>
      <c r="C41" s="64"/>
      <c r="D41" s="64"/>
      <c r="E41" s="64"/>
    </row>
    <row r="42" spans="1:6" ht="75" customHeight="1">
      <c r="A42" s="65"/>
      <c r="B42" s="65"/>
      <c r="C42" s="66"/>
      <c r="D42" s="65"/>
      <c r="E42" s="59"/>
      <c r="F42" s="59"/>
    </row>
    <row r="43" spans="1:6" ht="12.75">
      <c r="A43" s="57"/>
      <c r="B43" s="57"/>
      <c r="C43" s="66"/>
      <c r="D43" s="59"/>
      <c r="E43" s="59"/>
      <c r="F43" s="59"/>
    </row>
    <row r="44" spans="1:6" ht="12.75">
      <c r="A44" s="67"/>
      <c r="B44" s="67"/>
      <c r="C44" s="66"/>
      <c r="D44" s="66"/>
      <c r="E44" s="66"/>
      <c r="F44" s="66"/>
    </row>
    <row r="45" spans="1:6" ht="12.75">
      <c r="A45" s="67"/>
      <c r="B45" s="67"/>
      <c r="C45" s="66"/>
      <c r="D45" s="66"/>
      <c r="E45" s="66"/>
      <c r="F45" s="66"/>
    </row>
    <row r="46" spans="1:6" ht="12.75">
      <c r="A46" s="67"/>
      <c r="B46" s="67"/>
      <c r="C46" s="66"/>
      <c r="D46" s="66"/>
      <c r="E46" s="66"/>
      <c r="F46" s="66"/>
    </row>
    <row r="47" spans="1:6" ht="12.75">
      <c r="A47" s="67"/>
      <c r="B47" s="67"/>
      <c r="C47" s="66"/>
      <c r="D47" s="66"/>
      <c r="E47" s="66"/>
      <c r="F47" s="66"/>
    </row>
    <row r="48" spans="1:6" ht="12.75">
      <c r="A48" s="67"/>
      <c r="B48" s="67"/>
      <c r="C48" s="66"/>
      <c r="D48" s="66"/>
      <c r="E48" s="66"/>
      <c r="F48" s="66"/>
    </row>
    <row r="49" spans="1:6" s="62" customFormat="1" ht="12.75">
      <c r="A49" s="67"/>
      <c r="B49" s="67"/>
      <c r="C49" s="66"/>
      <c r="D49" s="66"/>
      <c r="E49" s="66"/>
      <c r="F49" s="66"/>
    </row>
    <row r="50" spans="1:6" s="62" customFormat="1" ht="12.75">
      <c r="A50" s="67"/>
      <c r="B50" s="67"/>
      <c r="C50" s="66"/>
      <c r="D50" s="66"/>
      <c r="E50" s="66"/>
      <c r="F50" s="66"/>
    </row>
    <row r="51" spans="1:6" s="62" customFormat="1" ht="12.75">
      <c r="A51" s="67"/>
      <c r="B51" s="67"/>
      <c r="C51" s="66"/>
      <c r="D51" s="66"/>
      <c r="E51" s="66"/>
      <c r="F51" s="66"/>
    </row>
    <row r="52" spans="1:6" s="62" customFormat="1" ht="12.75">
      <c r="A52" s="67"/>
      <c r="B52" s="67"/>
      <c r="C52" s="66"/>
      <c r="D52" s="66"/>
      <c r="E52" s="66"/>
      <c r="F52" s="66"/>
    </row>
    <row r="53" spans="1:6" s="62" customFormat="1" ht="12.75">
      <c r="A53" s="67"/>
      <c r="B53" s="67"/>
      <c r="C53" s="66"/>
      <c r="D53" s="66"/>
      <c r="E53" s="66"/>
      <c r="F53" s="66"/>
    </row>
    <row r="54" spans="1:6" s="62" customFormat="1" ht="12.75">
      <c r="A54" s="67"/>
      <c r="B54" s="67"/>
      <c r="C54" s="66"/>
      <c r="D54" s="66"/>
      <c r="E54" s="66"/>
      <c r="F54" s="66"/>
    </row>
    <row r="55" spans="1:6" s="62" customFormat="1" ht="12.75">
      <c r="A55" s="1"/>
      <c r="B55" s="1"/>
      <c r="C55" s="66"/>
      <c r="D55" s="66"/>
      <c r="E55" s="66"/>
      <c r="F55" s="66"/>
    </row>
    <row r="56" spans="1:6" s="62" customFormat="1" ht="12.75">
      <c r="A56" s="1"/>
      <c r="B56" s="1"/>
      <c r="C56" s="66"/>
      <c r="D56" s="66"/>
      <c r="E56" s="66"/>
      <c r="F56" s="66"/>
    </row>
    <row r="57" spans="1:6" s="62" customFormat="1" ht="12.75">
      <c r="A57" s="1"/>
      <c r="B57" s="1"/>
      <c r="C57" s="66"/>
      <c r="D57" s="66"/>
      <c r="E57" s="66"/>
      <c r="F57" s="66"/>
    </row>
    <row r="58" spans="1:6" s="62" customFormat="1" ht="12.75">
      <c r="A58" s="1"/>
      <c r="B58" s="1"/>
      <c r="C58" s="66"/>
      <c r="D58" s="66"/>
      <c r="E58" s="66"/>
      <c r="F58" s="66"/>
    </row>
    <row r="59" spans="1:6" s="62" customFormat="1" ht="12.75">
      <c r="A59" s="1"/>
      <c r="B59" s="1"/>
      <c r="C59" s="66"/>
      <c r="D59" s="66"/>
      <c r="E59" s="66"/>
      <c r="F59" s="66"/>
    </row>
    <row r="60" spans="1:6" s="62" customFormat="1" ht="12.75">
      <c r="A60" s="1"/>
      <c r="B60" s="1"/>
      <c r="C60" s="66"/>
      <c r="D60" s="66"/>
      <c r="E60" s="66"/>
      <c r="F60" s="66"/>
    </row>
    <row r="61" spans="1:6" s="62" customFormat="1" ht="12.75">
      <c r="A61" s="1"/>
      <c r="B61" s="1"/>
      <c r="C61" s="66"/>
      <c r="D61" s="66"/>
      <c r="E61" s="66"/>
      <c r="F61" s="66"/>
    </row>
    <row r="62" spans="1:6" s="62" customFormat="1" ht="12.75">
      <c r="A62" s="1"/>
      <c r="B62" s="1"/>
      <c r="C62" s="66"/>
      <c r="D62" s="66"/>
      <c r="E62" s="66"/>
      <c r="F62" s="66"/>
    </row>
    <row r="63" spans="1:6" s="62" customFormat="1" ht="12.75">
      <c r="A63" s="1"/>
      <c r="B63" s="1"/>
      <c r="C63" s="66"/>
      <c r="D63" s="66"/>
      <c r="E63" s="66"/>
      <c r="F63" s="66"/>
    </row>
    <row r="64" spans="1:6" s="62" customFormat="1" ht="12.75">
      <c r="A64" s="1"/>
      <c r="B64" s="1"/>
      <c r="C64" s="66"/>
      <c r="D64" s="66"/>
      <c r="E64" s="66"/>
      <c r="F64" s="66"/>
    </row>
    <row r="65" spans="1:6" s="62" customFormat="1" ht="12.75">
      <c r="A65" s="1"/>
      <c r="B65" s="1"/>
      <c r="C65" s="66"/>
      <c r="D65" s="66"/>
      <c r="E65" s="66"/>
      <c r="F65" s="66"/>
    </row>
    <row r="66" spans="1:6" s="62" customFormat="1" ht="12.75">
      <c r="A66" s="1"/>
      <c r="B66" s="1"/>
      <c r="C66" s="66"/>
      <c r="D66" s="66"/>
      <c r="E66" s="66"/>
      <c r="F66" s="66"/>
    </row>
    <row r="67" spans="1:6" s="62" customFormat="1" ht="12.75">
      <c r="A67" s="1"/>
      <c r="B67" s="1"/>
      <c r="C67" s="66"/>
      <c r="D67" s="66"/>
      <c r="E67" s="66"/>
      <c r="F67" s="66"/>
    </row>
    <row r="68" spans="1:6" s="62" customFormat="1" ht="12.75">
      <c r="A68" s="1"/>
      <c r="B68" s="1"/>
      <c r="C68" s="66"/>
      <c r="D68" s="66"/>
      <c r="E68" s="66"/>
      <c r="F68" s="66"/>
    </row>
    <row r="69" spans="1:6" s="62" customFormat="1" ht="12.75">
      <c r="A69" s="1"/>
      <c r="B69" s="1"/>
      <c r="C69" s="66"/>
      <c r="D69" s="66"/>
      <c r="E69" s="66"/>
      <c r="F69" s="66"/>
    </row>
    <row r="70" spans="1:6" s="62" customFormat="1" ht="12.75">
      <c r="A70" s="1"/>
      <c r="B70" s="1"/>
      <c r="C70" s="66"/>
      <c r="D70" s="66"/>
      <c r="E70" s="66"/>
      <c r="F70" s="66"/>
    </row>
    <row r="71" spans="1:6" s="62" customFormat="1" ht="12.75">
      <c r="A71" s="1"/>
      <c r="B71" s="1"/>
      <c r="C71" s="66"/>
      <c r="D71" s="66"/>
      <c r="E71" s="66"/>
      <c r="F71" s="66"/>
    </row>
    <row r="72" spans="1:6" s="62" customFormat="1" ht="12.75">
      <c r="A72" s="1"/>
      <c r="B72" s="1"/>
      <c r="C72" s="66"/>
      <c r="D72" s="66"/>
      <c r="E72" s="66"/>
      <c r="F72" s="66"/>
    </row>
    <row r="73" spans="1:6" s="62" customFormat="1" ht="12.75">
      <c r="A73" s="1"/>
      <c r="B73" s="1"/>
      <c r="C73" s="66"/>
      <c r="D73" s="66"/>
      <c r="E73" s="66"/>
      <c r="F73" s="66"/>
    </row>
    <row r="74" spans="1:6" s="62" customFormat="1" ht="12.75">
      <c r="A74" s="1"/>
      <c r="B74" s="1"/>
      <c r="C74" s="66"/>
      <c r="D74" s="66"/>
      <c r="E74" s="66"/>
      <c r="F74" s="66"/>
    </row>
    <row r="75" spans="1:6" s="62" customFormat="1" ht="12.75">
      <c r="A75" s="1"/>
      <c r="B75" s="1"/>
      <c r="C75" s="66"/>
      <c r="D75" s="66"/>
      <c r="E75" s="66"/>
      <c r="F75" s="66"/>
    </row>
    <row r="76" spans="1:6" s="62" customFormat="1" ht="12.75">
      <c r="A76" s="1"/>
      <c r="B76" s="1"/>
      <c r="C76" s="66"/>
      <c r="D76" s="66"/>
      <c r="E76" s="66"/>
      <c r="F76" s="66"/>
    </row>
    <row r="77" spans="1:6" s="62" customFormat="1" ht="12.75">
      <c r="A77" s="1"/>
      <c r="B77" s="1"/>
      <c r="C77" s="66"/>
      <c r="D77" s="66"/>
      <c r="E77" s="66"/>
      <c r="F77" s="66"/>
    </row>
    <row r="78" spans="1:6" s="62" customFormat="1" ht="12.75">
      <c r="A78" s="1"/>
      <c r="B78" s="1"/>
      <c r="C78" s="66"/>
      <c r="D78" s="66"/>
      <c r="E78" s="66"/>
      <c r="F78" s="66"/>
    </row>
    <row r="79" spans="1:6" s="62" customFormat="1" ht="12.75">
      <c r="A79" s="1"/>
      <c r="B79" s="1"/>
      <c r="C79" s="66"/>
      <c r="D79" s="66"/>
      <c r="E79" s="66"/>
      <c r="F79" s="66"/>
    </row>
    <row r="80" spans="1:6" s="62" customFormat="1" ht="12.75">
      <c r="A80" s="1"/>
      <c r="B80" s="1"/>
      <c r="C80" s="66"/>
      <c r="D80" s="66"/>
      <c r="E80" s="66"/>
      <c r="F80" s="66"/>
    </row>
    <row r="81" spans="1:6" s="62" customFormat="1" ht="12.75">
      <c r="A81" s="1"/>
      <c r="B81" s="1"/>
      <c r="C81" s="66"/>
      <c r="D81" s="66"/>
      <c r="E81" s="66"/>
      <c r="F81" s="66"/>
    </row>
    <row r="82" spans="1:6" s="62" customFormat="1" ht="12.75">
      <c r="A82" s="1"/>
      <c r="B82" s="1"/>
      <c r="C82" s="66"/>
      <c r="D82" s="66"/>
      <c r="E82" s="66"/>
      <c r="F82" s="66"/>
    </row>
    <row r="83" spans="1:6" s="62" customFormat="1" ht="12.75">
      <c r="A83" s="1"/>
      <c r="B83" s="1"/>
      <c r="C83" s="66"/>
      <c r="D83" s="66"/>
      <c r="E83" s="66"/>
      <c r="F83" s="66"/>
    </row>
    <row r="84" spans="1:6" s="62" customFormat="1" ht="12.75">
      <c r="A84" s="1"/>
      <c r="B84" s="1"/>
      <c r="C84" s="66"/>
      <c r="D84" s="66"/>
      <c r="E84" s="66"/>
      <c r="F84" s="66"/>
    </row>
    <row r="85" spans="1:6" s="62" customFormat="1" ht="12.75">
      <c r="A85" s="1"/>
      <c r="B85" s="1"/>
      <c r="C85" s="66"/>
      <c r="D85" s="66"/>
      <c r="E85" s="66"/>
      <c r="F85" s="66"/>
    </row>
    <row r="86" spans="1:6" s="62" customFormat="1" ht="12.75">
      <c r="A86" s="1"/>
      <c r="B86" s="1"/>
      <c r="C86" s="1"/>
      <c r="D86" s="66"/>
      <c r="E86" s="66"/>
      <c r="F86" s="66"/>
    </row>
    <row r="87" spans="1:6" s="62" customFormat="1" ht="12.75">
      <c r="A87" s="1"/>
      <c r="B87" s="1"/>
      <c r="C87" s="1"/>
      <c r="D87" s="66"/>
      <c r="E87" s="66"/>
      <c r="F87" s="66"/>
    </row>
    <row r="88" spans="1:6" s="62" customFormat="1" ht="12.75">
      <c r="A88" s="1"/>
      <c r="B88" s="1"/>
      <c r="C88" s="1"/>
      <c r="D88" s="66"/>
      <c r="E88" s="66"/>
      <c r="F88" s="66"/>
    </row>
    <row r="89" spans="1:6" s="62" customFormat="1" ht="12.75">
      <c r="A89" s="1"/>
      <c r="B89" s="1"/>
      <c r="C89" s="1"/>
      <c r="D89" s="66"/>
      <c r="E89" s="66"/>
      <c r="F89" s="66"/>
    </row>
    <row r="90" spans="1:6" s="62" customFormat="1" ht="12.75">
      <c r="A90" s="1"/>
      <c r="B90" s="1"/>
      <c r="C90" s="1"/>
      <c r="D90" s="66"/>
      <c r="E90" s="66"/>
      <c r="F90" s="66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40:E40"/>
    <mergeCell ref="B41:E41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dcterms:modified xsi:type="dcterms:W3CDTF">2020-12-03T02:51:16Z</dcterms:modified>
  <cp:category/>
  <cp:version/>
  <cp:contentType/>
  <cp:contentStatus/>
  <cp:revision>8</cp:revision>
</cp:coreProperties>
</file>