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1"/>
  <c r="E36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D36" s="1"/>
  <c r="F23"/>
  <c r="E23"/>
  <c r="D23"/>
  <c r="C23"/>
  <c r="F19"/>
  <c r="E19"/>
  <c r="D19"/>
  <c r="C19"/>
  <c r="F18"/>
  <c r="E18"/>
  <c r="D18"/>
  <c r="C18"/>
  <c r="F17"/>
  <c r="E17"/>
  <c r="D17"/>
  <c r="C17"/>
  <c r="F16"/>
  <c r="E16"/>
  <c r="D16"/>
  <c r="E15"/>
  <c r="C15"/>
  <c r="F15" s="1"/>
  <c r="C14"/>
  <c r="C11"/>
  <c r="E22" s="1"/>
  <c r="C22" s="1"/>
  <c r="F22" l="1"/>
  <c r="D22"/>
  <c r="F14"/>
  <c r="C36"/>
  <c r="D11"/>
  <c r="E14"/>
  <c r="C20"/>
  <c r="E20"/>
  <c r="C21"/>
  <c r="E21"/>
  <c r="F21" l="1"/>
  <c r="D21"/>
  <c r="F20"/>
  <c r="D20"/>
  <c r="D24" s="1"/>
  <c r="E24"/>
  <c r="F24"/>
  <c r="C24"/>
  <c r="D37" l="1"/>
  <c r="C25"/>
  <c r="F25" l="1"/>
  <c r="D25"/>
</calcChain>
</file>

<file path=xl/sharedStrings.xml><?xml version="1.0" encoding="utf-8"?>
<sst xmlns="http://schemas.openxmlformats.org/spreadsheetml/2006/main" count="71" uniqueCount="71">
  <si>
    <t>Утвержден общим собранием собственников</t>
  </si>
  <si>
    <t>План работ и услуг по содержанию и ремонту общего имущества МКД на 2020год по адресу:                                                                                            С. Поляна, 23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</si>
  <si>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</si>
  <si>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</si>
  <si>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</si>
  <si>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</si>
  <si>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</si>
  <si>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</si>
  <si>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</si>
  <si>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</si>
  <si>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</si>
  <si>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</si>
  <si>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</si>
  <si>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</si>
  <si>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</si>
  <si>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</si>
  <si>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</si>
  <si>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</si>
  <si>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</si>
  <si>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</si>
  <si>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</si>
  <si>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</si>
  <si>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</si>
  <si>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</si>
  <si>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</si>
  <si>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</si>
  <si>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</si>
  <si>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</si>
  <si>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</si>
  <si>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</si>
  <si>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</si>
  <si>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</si>
  <si>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</si>
  <si>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</si>
  <si>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</si>
  <si>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</si>
  <si>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</si>
  <si>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</si>
  <si>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</si>
  <si>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</si>
  <si>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</si>
  <si>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</si>
  <si>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</si>
  <si>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2.3</t>
  </si>
  <si>
    <t>Промывка, опресовка ОС</t>
  </si>
  <si>
    <t>2.4</t>
  </si>
  <si>
    <t>Латочный ремонт кровли по заявкам</t>
  </si>
  <si>
    <t>2.5</t>
  </si>
  <si>
    <t>Ремонт межпанельных швов по заявкам</t>
  </si>
  <si>
    <t>2.7</t>
  </si>
  <si>
    <t>Ремонт подъездов с 1 по 10</t>
  </si>
  <si>
    <t>2.9</t>
  </si>
  <si>
    <t>Ремонт полов мусорокамер с 1 по 10</t>
  </si>
  <si>
    <t>Покраска дверей мусорокамер</t>
  </si>
  <si>
    <t>Очистка техэтажа 1,2,3,9,10 подъезды</t>
  </si>
  <si>
    <t>Замена межтамбурной двери подъезд № 9</t>
  </si>
  <si>
    <t>Итого</t>
  </si>
  <si>
    <t>Рекомендуемый тариф</t>
  </si>
  <si>
    <t>Арендаторы:</t>
  </si>
  <si>
    <t>Шеховцев С. В.</t>
  </si>
  <si>
    <t>ООО "ЖЭУ - 18" 2 пожарных выхода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</si>
  <si>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</si>
  <si>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</si>
  <si>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</si>
  <si>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</si>
  <si>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</si>
  <si>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</si>
  <si>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 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</si>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</sst>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49" fontId="4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right"/>
    </xf>
    <xf numFmtId="49" fontId="10" fillId="0" borderId="0" xfId="0" applyNumberFormat="1" applyFont="1" applyProtection="1"/>
    <xf numFmtId="2" fontId="6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3" xfId="0" applyNumberFormat="1" applyFont="1" applyBorder="1" applyAlignment="1" applyProtection="1">
      <alignment horizontal="left" vertical="top" wrapText="1"/>
    </xf>
    <xf numFmtId="2" fontId="6" fillId="0" borderId="4" xfId="0" applyNumberFormat="1" applyFont="1" applyBorder="1" applyAlignment="1" applyProtection="1">
      <alignment horizontal="left" vertical="top" wrapText="1"/>
    </xf>
    <xf numFmtId="2" fontId="6" fillId="0" borderId="5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00525" y="10191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62725" y="136207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00525" y="10191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62725" y="136207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topLeftCell="A16" workbookViewId="0">
      <selection activeCell="A2" sqref="A2:XFD2"/>
    </sheetView>
  </sheetViews>
  <sheetFormatPr defaultColWidth="8.85546875" defaultRowHeight="12.75"/>
  <cols>
    <col min="1" max="1" width="4.7109375" style="1" customWidth="1"/>
    <col min="2" max="2" width="46.28515625" style="1" customWidth="1"/>
    <col min="3" max="3" width="10.85546875" style="1" customWidth="1"/>
    <col min="4" max="4" width="7.7109375" style="1" customWidth="1"/>
    <col min="5" max="5" width="12.85546875" style="1" customWidth="1"/>
    <col min="6" max="6" width="16" style="1" customWidth="1"/>
    <col min="7" max="7" width="11.140625" style="4" customWidth="1"/>
    <col min="8" max="8" width="12.85546875" style="4" customWidth="1"/>
    <col min="9" max="16384" width="8.85546875" style="4"/>
  </cols>
  <sheetData>
    <row r="1" spans="1:6">
      <c r="B1" s="2" t="s">
        <v>0</v>
      </c>
      <c r="C1" s="2"/>
      <c r="E1" s="3"/>
      <c r="F1" s="3"/>
    </row>
    <row r="2" spans="1:6" ht="29.25" customHeight="1">
      <c r="A2" s="5" t="s">
        <v>1</v>
      </c>
      <c r="B2" s="5"/>
      <c r="C2" s="5"/>
      <c r="D2" s="5"/>
      <c r="E2" s="5"/>
      <c r="F2" s="5"/>
    </row>
    <row r="3" spans="1:6" ht="13.5">
      <c r="B3" s="6" t="s">
        <v>2</v>
      </c>
      <c r="C3" s="7" t="s">
        <v>3</v>
      </c>
      <c r="D3" s="8"/>
      <c r="E3" s="8"/>
      <c r="F3" s="9"/>
    </row>
    <row r="4" spans="1:6" ht="13.5">
      <c r="B4" s="6" t="s">
        <v>4</v>
      </c>
      <c r="C4" s="10">
        <v>9</v>
      </c>
      <c r="D4" s="11"/>
      <c r="E4" s="11"/>
      <c r="F4" s="12"/>
    </row>
    <row r="5" spans="1:6" ht="13.5">
      <c r="B5" s="13" t="s">
        <v>5</v>
      </c>
      <c r="C5" s="10">
        <v>17700.3</v>
      </c>
      <c r="D5" s="11"/>
      <c r="E5" s="11"/>
      <c r="F5" s="12"/>
    </row>
    <row r="6" spans="1:6" ht="13.5">
      <c r="B6" s="13" t="s">
        <v>6</v>
      </c>
      <c r="C6" s="14">
        <v>2960.2</v>
      </c>
      <c r="D6" s="15"/>
      <c r="E6" s="16"/>
      <c r="F6" s="12"/>
    </row>
    <row r="7" spans="1:6" ht="13.5">
      <c r="B7" s="17" t="s">
        <v>7</v>
      </c>
      <c r="C7" s="18">
        <v>1236352.27</v>
      </c>
      <c r="D7" s="19"/>
      <c r="E7" s="20"/>
      <c r="F7" s="21"/>
    </row>
    <row r="8" spans="1:6" ht="13.5">
      <c r="B8" s="17" t="s">
        <v>8</v>
      </c>
      <c r="C8" s="22">
        <v>10</v>
      </c>
      <c r="D8" s="23"/>
      <c r="E8" s="23"/>
      <c r="F8" s="21"/>
    </row>
    <row r="9" spans="1:6">
      <c r="B9" s="24" t="s">
        <v>9</v>
      </c>
      <c r="C9" s="25">
        <v>9.5</v>
      </c>
      <c r="D9" s="26"/>
      <c r="E9" s="27"/>
    </row>
    <row r="10" spans="1:6">
      <c r="B10" s="24" t="s">
        <v>10</v>
      </c>
      <c r="C10" s="25">
        <v>106571.52</v>
      </c>
      <c r="D10" s="26"/>
      <c r="E10" s="27"/>
    </row>
    <row r="11" spans="1:6">
      <c r="B11" s="24" t="s">
        <v>11</v>
      </c>
      <c r="C11" s="28">
        <f>C5*C9*12</f>
        <v>2017834.2000000002</v>
      </c>
      <c r="D11" s="26">
        <f>C11/12</f>
        <v>168152.85</v>
      </c>
      <c r="E11" s="27"/>
    </row>
    <row r="12" spans="1:6">
      <c r="A12" s="29" t="s">
        <v>12</v>
      </c>
      <c r="B12" s="30" t="s">
        <v>13</v>
      </c>
      <c r="C12" s="31" t="s">
        <v>14</v>
      </c>
      <c r="D12" s="32" t="s">
        <v>15</v>
      </c>
      <c r="E12" s="33"/>
      <c r="F12" s="31" t="s">
        <v>16</v>
      </c>
    </row>
    <row r="13" spans="1:6" ht="38.25">
      <c r="A13" s="34"/>
      <c r="B13" s="35"/>
      <c r="C13" s="36"/>
      <c r="D13" s="37" t="s">
        <v>17</v>
      </c>
      <c r="E13" s="37" t="s">
        <v>18</v>
      </c>
      <c r="F13" s="36"/>
    </row>
    <row r="14" spans="1:6">
      <c r="A14" s="38" t="s">
        <v>19</v>
      </c>
      <c r="B14" s="39" t="s">
        <v>20</v>
      </c>
      <c r="C14" s="40">
        <f>D14*C5</f>
        <v>82129.391999999993</v>
      </c>
      <c r="D14" s="40">
        <v>4.6399999999999997</v>
      </c>
      <c r="E14" s="40">
        <f>C14*12</f>
        <v>985552.70399999991</v>
      </c>
      <c r="F14" s="40">
        <f>C14*12</f>
        <v>985552.70399999991</v>
      </c>
    </row>
    <row r="15" spans="1:6">
      <c r="A15" s="41" t="s">
        <v>21</v>
      </c>
      <c r="B15" s="42" t="s">
        <v>22</v>
      </c>
      <c r="C15" s="40">
        <f>D15*C5</f>
        <v>11859.201000000001</v>
      </c>
      <c r="D15" s="40">
        <v>0.67</v>
      </c>
      <c r="E15" s="40">
        <f>C15*12</f>
        <v>142310.41200000001</v>
      </c>
      <c r="F15" s="40">
        <f t="shared" ref="F15:F23" si="0">C15*12</f>
        <v>142310.41200000001</v>
      </c>
    </row>
    <row r="16" spans="1:6">
      <c r="A16" s="41" t="s">
        <v>23</v>
      </c>
      <c r="B16" s="42" t="s">
        <v>24</v>
      </c>
      <c r="C16" s="40">
        <v>5400</v>
      </c>
      <c r="D16" s="40">
        <f>C16/C5</f>
        <v>0.30507957492245896</v>
      </c>
      <c r="E16" s="40">
        <f>C16*12</f>
        <v>64800</v>
      </c>
      <c r="F16" s="40">
        <f t="shared" si="0"/>
        <v>64800</v>
      </c>
    </row>
    <row r="17" spans="1:6">
      <c r="A17" s="43" t="s">
        <v>25</v>
      </c>
      <c r="B17" s="27" t="s">
        <v>26</v>
      </c>
      <c r="C17" s="40">
        <f>E17/12</f>
        <v>980</v>
      </c>
      <c r="D17" s="40">
        <f>C17/C5</f>
        <v>5.536629322666848E-2</v>
      </c>
      <c r="E17" s="44">
        <f>(C8*98)*12</f>
        <v>11760</v>
      </c>
      <c r="F17" s="40">
        <f t="shared" si="0"/>
        <v>11760</v>
      </c>
    </row>
    <row r="18" spans="1:6">
      <c r="A18" s="43" t="s">
        <v>27</v>
      </c>
      <c r="B18" s="45" t="s">
        <v>28</v>
      </c>
      <c r="C18" s="40">
        <f t="shared" ref="C18" si="1">E18/12</f>
        <v>172.67833333333331</v>
      </c>
      <c r="D18" s="40">
        <f>C18/C5</f>
        <v>9.7556726910466678E-3</v>
      </c>
      <c r="E18" s="40">
        <f>C6*0.7</f>
        <v>2072.14</v>
      </c>
      <c r="F18" s="40">
        <f t="shared" si="0"/>
        <v>2072.14</v>
      </c>
    </row>
    <row r="19" spans="1:6">
      <c r="A19" s="43" t="s">
        <v>29</v>
      </c>
      <c r="B19" s="45" t="s">
        <v>30</v>
      </c>
      <c r="C19" s="40">
        <f>E19/12</f>
        <v>296.02</v>
      </c>
      <c r="D19" s="40">
        <f>C19/C5</f>
        <v>1.6724010327508573E-2</v>
      </c>
      <c r="E19" s="40">
        <f>C6*1.2</f>
        <v>3552.24</v>
      </c>
      <c r="F19" s="40">
        <f t="shared" si="0"/>
        <v>3552.24</v>
      </c>
    </row>
    <row r="20" spans="1:6" s="46" customFormat="1" ht="25.5">
      <c r="A20" s="43" t="s">
        <v>31</v>
      </c>
      <c r="B20" s="45" t="s">
        <v>32</v>
      </c>
      <c r="C20" s="40">
        <f>C11*12%/12</f>
        <v>20178.342000000001</v>
      </c>
      <c r="D20" s="40">
        <f>C20/C5</f>
        <v>1.1400000000000001</v>
      </c>
      <c r="E20" s="44">
        <f>C11*12%</f>
        <v>242140.10400000002</v>
      </c>
      <c r="F20" s="40">
        <f t="shared" si="0"/>
        <v>242140.10399999999</v>
      </c>
    </row>
    <row r="21" spans="1:6" ht="25.5">
      <c r="A21" s="43" t="s">
        <v>33</v>
      </c>
      <c r="B21" s="45" t="s">
        <v>34</v>
      </c>
      <c r="C21" s="40">
        <f>C11*0.9%/12</f>
        <v>1513.3756500000002</v>
      </c>
      <c r="D21" s="40">
        <f>C21/C5</f>
        <v>8.550000000000002E-2</v>
      </c>
      <c r="E21" s="44">
        <f>C11*0.9%</f>
        <v>18160.507800000003</v>
      </c>
      <c r="F21" s="40">
        <f t="shared" si="0"/>
        <v>18160.507800000003</v>
      </c>
    </row>
    <row r="22" spans="1:6" s="46" customFormat="1">
      <c r="A22" s="43" t="s">
        <v>35</v>
      </c>
      <c r="B22" s="45" t="s">
        <v>36</v>
      </c>
      <c r="C22" s="40">
        <f>E22/12</f>
        <v>4203.8212500000009</v>
      </c>
      <c r="D22" s="40">
        <f>C22/C5</f>
        <v>0.23750000000000007</v>
      </c>
      <c r="E22" s="44">
        <f>C11*2.5%</f>
        <v>50445.85500000001</v>
      </c>
      <c r="F22" s="40">
        <f t="shared" si="0"/>
        <v>50445.85500000001</v>
      </c>
    </row>
    <row r="23" spans="1:6" s="51" customFormat="1">
      <c r="A23" s="47" t="s">
        <v>37</v>
      </c>
      <c r="B23" s="48" t="s">
        <v>38</v>
      </c>
      <c r="C23" s="49">
        <f>E23/12</f>
        <v>1030.2935583333335</v>
      </c>
      <c r="D23" s="49">
        <f>E23/C5/12</f>
        <v>5.8207689041052037E-2</v>
      </c>
      <c r="E23" s="50">
        <f>C7*1%</f>
        <v>12363.522700000001</v>
      </c>
      <c r="F23" s="40">
        <f t="shared" si="0"/>
        <v>12363.522700000001</v>
      </c>
    </row>
    <row r="24" spans="1:6" s="54" customFormat="1">
      <c r="A24" s="52"/>
      <c r="B24" s="26" t="s">
        <v>39</v>
      </c>
      <c r="C24" s="53">
        <f>SUM(C14:C23)</f>
        <v>127763.12379166667</v>
      </c>
      <c r="D24" s="53">
        <f>SUM(D14:D23)</f>
        <v>7.2181332402087346</v>
      </c>
      <c r="E24" s="53">
        <f>SUM(E14:E23)</f>
        <v>1533157.4855</v>
      </c>
      <c r="F24" s="53">
        <f>SUM(F14:F23)</f>
        <v>1533157.4855</v>
      </c>
    </row>
    <row r="25" spans="1:6" ht="24.75" customHeight="1">
      <c r="A25" s="43"/>
      <c r="B25" s="55" t="s">
        <v>40</v>
      </c>
      <c r="C25" s="56">
        <f>(C9-D24)*C5</f>
        <v>40389.726208333333</v>
      </c>
      <c r="D25" s="56">
        <f>C25/C5</f>
        <v>2.2818667597912654</v>
      </c>
      <c r="E25" s="56"/>
      <c r="F25" s="56">
        <f>C25*12</f>
        <v>484676.7145</v>
      </c>
    </row>
    <row r="26" spans="1:6" hidden="1">
      <c r="A26" s="57" t="s">
        <v>41</v>
      </c>
      <c r="B26" s="58" t="s">
        <v>42</v>
      </c>
      <c r="C26" s="59"/>
      <c r="D26" s="59"/>
      <c r="E26" s="60"/>
      <c r="F26" s="60"/>
    </row>
    <row r="27" spans="1:6">
      <c r="A27" s="61"/>
      <c r="B27" s="62"/>
      <c r="C27" s="63"/>
      <c r="D27" s="63"/>
      <c r="E27" s="64"/>
      <c r="F27" s="64"/>
    </row>
    <row r="28" spans="1:6">
      <c r="A28" s="43" t="s">
        <v>43</v>
      </c>
      <c r="B28" s="45" t="s">
        <v>44</v>
      </c>
      <c r="C28" s="40">
        <f t="shared" ref="C28:C35" si="2">E28/12</f>
        <v>2083.3333333333335</v>
      </c>
      <c r="D28" s="40">
        <f>C28/C5</f>
        <v>0.11770045328798572</v>
      </c>
      <c r="E28" s="44">
        <v>25000</v>
      </c>
      <c r="F28" s="44"/>
    </row>
    <row r="29" spans="1:6">
      <c r="A29" s="43" t="s">
        <v>45</v>
      </c>
      <c r="B29" s="45" t="s">
        <v>46</v>
      </c>
      <c r="C29" s="40">
        <f t="shared" si="2"/>
        <v>2083.3333333333335</v>
      </c>
      <c r="D29" s="40">
        <f>C29/C5</f>
        <v>0.11770045328798572</v>
      </c>
      <c r="E29" s="44">
        <v>25000</v>
      </c>
      <c r="F29" s="44"/>
    </row>
    <row r="30" spans="1:6">
      <c r="A30" s="43" t="s">
        <v>47</v>
      </c>
      <c r="B30" s="45" t="s">
        <v>48</v>
      </c>
      <c r="C30" s="40">
        <f t="shared" si="2"/>
        <v>1666.6666666666667</v>
      </c>
      <c r="D30" s="40">
        <f>C30/C5</f>
        <v>9.4160362630388572E-2</v>
      </c>
      <c r="E30" s="44">
        <v>20000</v>
      </c>
      <c r="F30" s="44"/>
    </row>
    <row r="31" spans="1:6">
      <c r="A31" s="43" t="s">
        <v>49</v>
      </c>
      <c r="B31" s="45" t="s">
        <v>50</v>
      </c>
      <c r="C31" s="40">
        <f t="shared" si="2"/>
        <v>30416.666666666668</v>
      </c>
      <c r="D31" s="40">
        <f>C31/C5</f>
        <v>1.7184266180045913</v>
      </c>
      <c r="E31" s="44">
        <v>365000</v>
      </c>
      <c r="F31" s="44"/>
    </row>
    <row r="32" spans="1:6">
      <c r="A32" s="43" t="s">
        <v>51</v>
      </c>
      <c r="B32" s="45" t="s">
        <v>52</v>
      </c>
      <c r="C32" s="40">
        <f t="shared" si="2"/>
        <v>833.33333333333337</v>
      </c>
      <c r="D32" s="40">
        <f>C32/C5</f>
        <v>4.7080181315194286E-2</v>
      </c>
      <c r="E32" s="44">
        <v>10000</v>
      </c>
      <c r="F32" s="44"/>
    </row>
    <row r="33" spans="1:6">
      <c r="A33" s="43"/>
      <c r="B33" s="45" t="s">
        <v>53</v>
      </c>
      <c r="C33" s="40">
        <f t="shared" si="2"/>
        <v>391.66666666666669</v>
      </c>
      <c r="D33" s="40">
        <f>C33/C5</f>
        <v>2.2127685218141315E-2</v>
      </c>
      <c r="E33" s="44">
        <v>4700</v>
      </c>
      <c r="F33" s="44"/>
    </row>
    <row r="34" spans="1:6">
      <c r="A34" s="43"/>
      <c r="B34" s="45" t="s">
        <v>54</v>
      </c>
      <c r="C34" s="40">
        <f t="shared" si="2"/>
        <v>2083.3333333333335</v>
      </c>
      <c r="D34" s="40">
        <f>C34/C5</f>
        <v>0.11770045328798572</v>
      </c>
      <c r="E34" s="44">
        <v>25000</v>
      </c>
      <c r="F34" s="44"/>
    </row>
    <row r="35" spans="1:6">
      <c r="A35" s="43"/>
      <c r="B35" s="45" t="s">
        <v>55</v>
      </c>
      <c r="C35" s="40">
        <f t="shared" si="2"/>
        <v>833.33333333333337</v>
      </c>
      <c r="D35" s="40">
        <f>C35/C5</f>
        <v>4.7080181315194286E-2</v>
      </c>
      <c r="E35" s="44">
        <v>10000</v>
      </c>
      <c r="F35" s="44"/>
    </row>
    <row r="36" spans="1:6" s="54" customFormat="1" ht="13.5">
      <c r="A36" s="65"/>
      <c r="B36" s="66" t="s">
        <v>56</v>
      </c>
      <c r="C36" s="67">
        <f>SUM(C28:C35)</f>
        <v>40391.666666666672</v>
      </c>
      <c r="D36" s="67">
        <f>SUM(D28:D35)</f>
        <v>2.2819763883474664</v>
      </c>
      <c r="E36" s="67">
        <f>SUM(E28:E35)</f>
        <v>484700</v>
      </c>
      <c r="F36" s="67"/>
    </row>
    <row r="37" spans="1:6">
      <c r="A37" s="41"/>
      <c r="B37" s="65" t="s">
        <v>57</v>
      </c>
      <c r="C37" s="53"/>
      <c r="D37" s="53">
        <f>SUM(D24+D36)</f>
        <v>9.500109628556201</v>
      </c>
      <c r="E37" s="53"/>
      <c r="F37" s="53"/>
    </row>
    <row r="38" spans="1:6">
      <c r="A38" s="68"/>
      <c r="B38" s="65" t="s">
        <v>58</v>
      </c>
      <c r="C38" s="53"/>
      <c r="D38" s="69"/>
      <c r="E38" s="69"/>
      <c r="F38" s="69"/>
    </row>
    <row r="39" spans="1:6">
      <c r="A39" s="68"/>
      <c r="B39" s="65" t="s">
        <v>59</v>
      </c>
      <c r="C39" s="70">
        <v>1680</v>
      </c>
      <c r="D39" s="69"/>
      <c r="E39" s="69"/>
      <c r="F39" s="69"/>
    </row>
    <row r="40" spans="1:6">
      <c r="A40" s="68"/>
      <c r="B40" s="65" t="s">
        <v>60</v>
      </c>
      <c r="C40" s="70">
        <v>5600</v>
      </c>
      <c r="D40" s="69"/>
      <c r="E40" s="69"/>
      <c r="F40" s="69"/>
    </row>
    <row r="41" spans="1:6">
      <c r="A41" s="71"/>
      <c r="B41" s="65" t="s">
        <v>61</v>
      </c>
      <c r="C41" s="72"/>
      <c r="D41" s="73"/>
      <c r="E41" s="73"/>
      <c r="F41" s="73"/>
    </row>
    <row r="42" spans="1:6">
      <c r="A42" s="71"/>
      <c r="B42" s="41" t="s">
        <v>62</v>
      </c>
      <c r="C42" s="74">
        <v>500</v>
      </c>
      <c r="D42" s="73"/>
      <c r="E42" s="73"/>
      <c r="F42" s="73"/>
    </row>
    <row r="43" spans="1:6">
      <c r="A43" s="71"/>
      <c r="B43" s="42" t="s">
        <v>63</v>
      </c>
      <c r="C43" s="74">
        <v>500</v>
      </c>
      <c r="D43" s="73"/>
      <c r="E43" s="73"/>
      <c r="F43" s="73"/>
    </row>
    <row r="44" spans="1:6">
      <c r="A44" s="71"/>
      <c r="B44" s="65" t="s">
        <v>64</v>
      </c>
      <c r="C44" s="74"/>
      <c r="D44" s="73"/>
      <c r="E44" s="73"/>
      <c r="F44" s="73"/>
    </row>
    <row r="45" spans="1:6">
      <c r="A45" s="71"/>
      <c r="B45" s="42" t="s">
        <v>65</v>
      </c>
      <c r="C45" s="70">
        <v>400</v>
      </c>
      <c r="D45" s="73"/>
      <c r="E45" s="73"/>
      <c r="F45" s="73"/>
    </row>
    <row r="46" spans="1:6">
      <c r="A46" s="71"/>
      <c r="B46" s="42" t="s">
        <v>66</v>
      </c>
      <c r="C46" s="74">
        <v>1062</v>
      </c>
      <c r="D46" s="73"/>
      <c r="E46" s="73"/>
      <c r="F46" s="73"/>
    </row>
    <row r="47" spans="1:6">
      <c r="A47" s="71"/>
      <c r="B47" s="42" t="s">
        <v>67</v>
      </c>
      <c r="C47" s="74">
        <v>350</v>
      </c>
      <c r="D47" s="73"/>
      <c r="E47" s="73"/>
      <c r="F47" s="73"/>
    </row>
    <row r="48" spans="1:6">
      <c r="A48" s="71"/>
      <c r="B48" s="75" t="s">
        <v>68</v>
      </c>
      <c r="C48" s="76">
        <f>SUM(C39:C47)*12</f>
        <v>121104</v>
      </c>
      <c r="D48" s="73"/>
      <c r="E48" s="77"/>
      <c r="F48" s="4"/>
    </row>
    <row r="49" spans="1:6" hidden="1">
      <c r="A49" s="71"/>
      <c r="B49" s="78"/>
      <c r="C49" s="79"/>
      <c r="D49" s="79"/>
      <c r="E49" s="80"/>
      <c r="F49" s="4"/>
    </row>
    <row r="50" spans="1:6" ht="51.75" customHeight="1">
      <c r="A50" s="71"/>
      <c r="B50" s="81" t="s">
        <v>69</v>
      </c>
      <c r="C50" s="82"/>
      <c r="D50" s="82"/>
      <c r="E50" s="83"/>
      <c r="F50" s="4"/>
    </row>
    <row r="51" spans="1:6" ht="39" customHeight="1">
      <c r="A51" s="84" t="s">
        <v>70</v>
      </c>
      <c r="B51" s="84"/>
      <c r="C51" s="85"/>
      <c r="D51" s="84"/>
      <c r="E51" s="73"/>
      <c r="F51" s="73"/>
    </row>
    <row r="52" spans="1:6">
      <c r="A52" s="86"/>
      <c r="B52" s="86"/>
      <c r="C52" s="85"/>
      <c r="D52" s="87"/>
      <c r="E52" s="87"/>
      <c r="F52" s="87"/>
    </row>
    <row r="53" spans="1:6">
      <c r="A53" s="88"/>
      <c r="B53" s="88"/>
      <c r="C53" s="85"/>
      <c r="D53" s="85"/>
      <c r="E53" s="85"/>
      <c r="F53" s="85"/>
    </row>
    <row r="54" spans="1:6">
      <c r="A54" s="88"/>
      <c r="B54" s="88"/>
      <c r="C54" s="85"/>
      <c r="D54" s="85"/>
      <c r="E54" s="85"/>
      <c r="F54" s="85"/>
    </row>
    <row r="55" spans="1:6">
      <c r="A55" s="88"/>
      <c r="B55" s="88"/>
      <c r="C55" s="85"/>
      <c r="D55" s="85"/>
      <c r="E55" s="85"/>
      <c r="F55" s="85"/>
    </row>
    <row r="56" spans="1:6">
      <c r="A56" s="88"/>
      <c r="B56" s="88"/>
      <c r="C56" s="85"/>
      <c r="D56" s="85"/>
      <c r="E56" s="85"/>
      <c r="F56" s="85"/>
    </row>
    <row r="57" spans="1:6">
      <c r="A57" s="88"/>
      <c r="B57" s="88"/>
      <c r="C57" s="85"/>
      <c r="D57" s="85"/>
      <c r="E57" s="85"/>
      <c r="F57" s="85"/>
    </row>
    <row r="58" spans="1:6" s="89" customFormat="1">
      <c r="A58" s="88"/>
      <c r="B58" s="88"/>
      <c r="C58" s="85"/>
      <c r="D58" s="85"/>
      <c r="E58" s="85"/>
      <c r="F58" s="85"/>
    </row>
    <row r="59" spans="1:6" s="89" customFormat="1">
      <c r="A59" s="88"/>
      <c r="B59" s="88"/>
      <c r="C59" s="85"/>
      <c r="D59" s="85"/>
      <c r="E59" s="85"/>
      <c r="F59" s="85"/>
    </row>
    <row r="60" spans="1:6" s="89" customFormat="1">
      <c r="A60" s="88"/>
      <c r="B60" s="88"/>
      <c r="C60" s="85"/>
      <c r="D60" s="85"/>
      <c r="E60" s="85"/>
      <c r="F60" s="85"/>
    </row>
    <row r="61" spans="1:6" s="89" customFormat="1">
      <c r="A61" s="88"/>
      <c r="B61" s="88"/>
      <c r="C61" s="85"/>
      <c r="D61" s="85"/>
      <c r="E61" s="85"/>
      <c r="F61" s="85"/>
    </row>
    <row r="62" spans="1:6" s="89" customFormat="1">
      <c r="A62" s="88"/>
      <c r="B62" s="88"/>
      <c r="C62" s="85"/>
      <c r="D62" s="85"/>
      <c r="E62" s="85"/>
      <c r="F62" s="85"/>
    </row>
    <row r="63" spans="1:6" s="89" customFormat="1">
      <c r="A63" s="88"/>
      <c r="B63" s="88"/>
      <c r="C63" s="85"/>
      <c r="D63" s="85"/>
      <c r="E63" s="85"/>
      <c r="F63" s="85"/>
    </row>
    <row r="64" spans="1:6" s="89" customFormat="1">
      <c r="A64" s="1"/>
      <c r="B64" s="1"/>
      <c r="C64" s="85"/>
      <c r="D64" s="85"/>
      <c r="E64" s="85"/>
      <c r="F64" s="85"/>
    </row>
    <row r="65" spans="1:6" s="89" customFormat="1">
      <c r="A65" s="1"/>
      <c r="B65" s="1"/>
      <c r="C65" s="85"/>
      <c r="D65" s="85"/>
      <c r="E65" s="85"/>
      <c r="F65" s="85"/>
    </row>
    <row r="66" spans="1:6" s="89" customFormat="1">
      <c r="A66" s="1"/>
      <c r="B66" s="1"/>
      <c r="C66" s="85"/>
      <c r="D66" s="85"/>
      <c r="E66" s="85"/>
      <c r="F66" s="85"/>
    </row>
    <row r="67" spans="1:6" s="89" customFormat="1">
      <c r="A67" s="1"/>
      <c r="B67" s="1"/>
      <c r="C67" s="85"/>
      <c r="D67" s="85"/>
      <c r="E67" s="85"/>
      <c r="F67" s="85"/>
    </row>
    <row r="68" spans="1:6" s="89" customFormat="1">
      <c r="A68" s="1"/>
      <c r="B68" s="1"/>
      <c r="C68" s="85"/>
      <c r="D68" s="85"/>
      <c r="E68" s="85"/>
      <c r="F68" s="85"/>
    </row>
    <row r="69" spans="1:6" s="89" customFormat="1">
      <c r="A69" s="1"/>
      <c r="B69" s="1"/>
      <c r="C69" s="85"/>
      <c r="D69" s="85"/>
      <c r="E69" s="85"/>
      <c r="F69" s="85"/>
    </row>
    <row r="70" spans="1:6" s="89" customFormat="1">
      <c r="A70" s="1"/>
      <c r="B70" s="1"/>
      <c r="C70" s="85"/>
      <c r="D70" s="85"/>
      <c r="E70" s="85"/>
      <c r="F70" s="85"/>
    </row>
    <row r="71" spans="1:6" s="89" customFormat="1">
      <c r="A71" s="1"/>
      <c r="B71" s="1"/>
      <c r="C71" s="85"/>
      <c r="D71" s="85"/>
      <c r="E71" s="85"/>
      <c r="F71" s="85"/>
    </row>
    <row r="72" spans="1:6" s="89" customFormat="1">
      <c r="A72" s="1"/>
      <c r="B72" s="1"/>
      <c r="C72" s="85"/>
      <c r="D72" s="85"/>
      <c r="E72" s="85"/>
      <c r="F72" s="85"/>
    </row>
    <row r="73" spans="1:6" s="89" customFormat="1">
      <c r="A73" s="1"/>
      <c r="B73" s="1"/>
      <c r="C73" s="85"/>
      <c r="D73" s="85"/>
      <c r="E73" s="85"/>
      <c r="F73" s="85"/>
    </row>
    <row r="74" spans="1:6" s="89" customFormat="1">
      <c r="A74" s="1"/>
      <c r="B74" s="1"/>
      <c r="C74" s="85"/>
      <c r="D74" s="85"/>
      <c r="E74" s="85"/>
      <c r="F74" s="85"/>
    </row>
    <row r="75" spans="1:6" s="89" customFormat="1">
      <c r="A75" s="1"/>
      <c r="B75" s="1"/>
      <c r="C75" s="85"/>
      <c r="D75" s="85"/>
      <c r="E75" s="85"/>
      <c r="F75" s="85"/>
    </row>
    <row r="76" spans="1:6" s="89" customFormat="1">
      <c r="A76" s="1"/>
      <c r="B76" s="1"/>
      <c r="C76" s="85"/>
      <c r="D76" s="85"/>
      <c r="E76" s="85"/>
      <c r="F76" s="85"/>
    </row>
    <row r="77" spans="1:6" s="89" customFormat="1">
      <c r="A77" s="1"/>
      <c r="B77" s="1"/>
      <c r="C77" s="85"/>
      <c r="D77" s="85"/>
      <c r="E77" s="85"/>
      <c r="F77" s="85"/>
    </row>
    <row r="78" spans="1:6" s="89" customFormat="1">
      <c r="A78" s="1"/>
      <c r="B78" s="1"/>
      <c r="C78" s="85"/>
      <c r="D78" s="85"/>
      <c r="E78" s="85"/>
      <c r="F78" s="85"/>
    </row>
    <row r="79" spans="1:6" s="89" customFormat="1">
      <c r="A79" s="1"/>
      <c r="B79" s="1"/>
      <c r="C79" s="85"/>
      <c r="D79" s="85"/>
      <c r="E79" s="85"/>
      <c r="F79" s="85"/>
    </row>
    <row r="80" spans="1:6" s="89" customFormat="1">
      <c r="A80" s="1"/>
      <c r="B80" s="1"/>
      <c r="C80" s="85"/>
      <c r="D80" s="85"/>
      <c r="E80" s="85"/>
      <c r="F80" s="85"/>
    </row>
    <row r="81" spans="1:6" s="89" customFormat="1">
      <c r="A81" s="1"/>
      <c r="B81" s="1"/>
      <c r="C81" s="85"/>
      <c r="D81" s="85"/>
      <c r="E81" s="85"/>
      <c r="F81" s="85"/>
    </row>
    <row r="82" spans="1:6" s="89" customFormat="1">
      <c r="A82" s="1"/>
      <c r="B82" s="1"/>
      <c r="C82" s="85"/>
      <c r="D82" s="85"/>
      <c r="E82" s="85"/>
      <c r="F82" s="85"/>
    </row>
    <row r="83" spans="1:6" s="89" customFormat="1">
      <c r="A83" s="1"/>
      <c r="B83" s="1"/>
      <c r="C83" s="85"/>
      <c r="D83" s="85"/>
      <c r="E83" s="85"/>
      <c r="F83" s="85"/>
    </row>
    <row r="84" spans="1:6" s="89" customFormat="1">
      <c r="A84" s="1"/>
      <c r="B84" s="1"/>
      <c r="C84" s="85"/>
      <c r="D84" s="85"/>
      <c r="E84" s="85"/>
      <c r="F84" s="85"/>
    </row>
    <row r="85" spans="1:6" s="89" customFormat="1">
      <c r="A85" s="1"/>
      <c r="B85" s="1"/>
      <c r="C85" s="85"/>
      <c r="D85" s="85"/>
      <c r="E85" s="85"/>
      <c r="F85" s="85"/>
    </row>
    <row r="86" spans="1:6" s="89" customFormat="1">
      <c r="A86" s="1"/>
      <c r="B86" s="1"/>
      <c r="C86" s="85"/>
      <c r="D86" s="85"/>
      <c r="E86" s="85"/>
      <c r="F86" s="85"/>
    </row>
    <row r="87" spans="1:6" s="89" customFormat="1">
      <c r="A87" s="1"/>
      <c r="B87" s="1"/>
      <c r="C87" s="85"/>
      <c r="D87" s="85"/>
      <c r="E87" s="85"/>
      <c r="F87" s="85"/>
    </row>
    <row r="88" spans="1:6" s="89" customFormat="1">
      <c r="A88" s="1"/>
      <c r="B88" s="1"/>
      <c r="C88" s="85"/>
      <c r="D88" s="85"/>
      <c r="E88" s="85"/>
      <c r="F88" s="85"/>
    </row>
    <row r="89" spans="1:6" s="89" customFormat="1">
      <c r="A89" s="1"/>
      <c r="B89" s="1"/>
      <c r="C89" s="85"/>
      <c r="D89" s="85"/>
      <c r="E89" s="85"/>
      <c r="F89" s="85"/>
    </row>
    <row r="90" spans="1:6" s="89" customFormat="1">
      <c r="A90" s="1"/>
      <c r="B90" s="1"/>
      <c r="C90" s="85"/>
      <c r="D90" s="85"/>
      <c r="E90" s="85"/>
      <c r="F90" s="85"/>
    </row>
    <row r="91" spans="1:6" s="89" customFormat="1">
      <c r="A91" s="1"/>
      <c r="B91" s="1"/>
      <c r="C91" s="85"/>
      <c r="D91" s="85"/>
      <c r="E91" s="85"/>
      <c r="F91" s="85"/>
    </row>
    <row r="92" spans="1:6" s="89" customFormat="1">
      <c r="A92" s="1"/>
      <c r="B92" s="1"/>
      <c r="C92" s="85"/>
      <c r="D92" s="85"/>
      <c r="E92" s="85"/>
      <c r="F92" s="85"/>
    </row>
    <row r="93" spans="1:6" s="89" customFormat="1">
      <c r="A93" s="1"/>
      <c r="B93" s="1"/>
      <c r="C93" s="85"/>
      <c r="D93" s="85"/>
      <c r="E93" s="85"/>
      <c r="F93" s="85"/>
    </row>
    <row r="94" spans="1:6" s="89" customFormat="1">
      <c r="A94" s="1"/>
      <c r="B94" s="1"/>
      <c r="C94" s="85"/>
      <c r="D94" s="85"/>
      <c r="E94" s="85"/>
      <c r="F94" s="85"/>
    </row>
    <row r="95" spans="1:6" s="89" customFormat="1">
      <c r="A95" s="1"/>
      <c r="B95" s="1"/>
      <c r="C95" s="1"/>
      <c r="D95" s="85"/>
      <c r="E95" s="85"/>
      <c r="F95" s="85"/>
    </row>
    <row r="96" spans="1:6" s="89" customFormat="1">
      <c r="A96" s="1"/>
      <c r="B96" s="1"/>
      <c r="C96" s="1"/>
      <c r="D96" s="85"/>
      <c r="E96" s="85"/>
      <c r="F96" s="85"/>
    </row>
    <row r="97" spans="1:6" s="89" customFormat="1">
      <c r="A97" s="1"/>
      <c r="B97" s="1"/>
      <c r="C97" s="1"/>
      <c r="D97" s="85"/>
      <c r="E97" s="85"/>
      <c r="F97" s="85"/>
    </row>
    <row r="98" spans="1:6" s="89" customFormat="1">
      <c r="A98" s="1"/>
      <c r="B98" s="1"/>
      <c r="C98" s="1"/>
      <c r="D98" s="85"/>
      <c r="E98" s="85"/>
      <c r="F98" s="85"/>
    </row>
    <row r="99" spans="1:6" s="89" customFormat="1">
      <c r="A99" s="1"/>
      <c r="B99" s="1"/>
      <c r="C99" s="1"/>
      <c r="D99" s="85"/>
      <c r="E99" s="85"/>
      <c r="F99" s="85"/>
    </row>
  </sheetData>
  <mergeCells count="19">
    <mergeCell ref="F26:F27"/>
    <mergeCell ref="B49:E49"/>
    <mergeCell ref="B50:E50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B1:C1"/>
    <mergeCell ref="E1:F1"/>
    <mergeCell ref="A2:F2"/>
    <mergeCell ref="C3:E3"/>
    <mergeCell ref="C4:E4"/>
    <mergeCell ref="C5:E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2019-11-28T07:35:15Z</dcterms:modified>
</cp:coreProperties>
</file>