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E37"/>
  <c r="E32"/>
  <c r="D31"/>
  <c r="C31"/>
  <c r="D30"/>
  <c r="C30"/>
  <c r="D29"/>
  <c r="C29"/>
  <c r="D28"/>
  <c r="D32" s="1"/>
  <c r="C28"/>
  <c r="C32" s="1"/>
  <c r="E23"/>
  <c r="D23" s="1"/>
  <c r="E19"/>
  <c r="C19"/>
  <c r="F19" s="1"/>
  <c r="E18"/>
  <c r="C18"/>
  <c r="F18" s="1"/>
  <c r="E17"/>
  <c r="C17"/>
  <c r="F17" s="1"/>
  <c r="F16"/>
  <c r="E16"/>
  <c r="D16"/>
  <c r="C15"/>
  <c r="E15" s="1"/>
  <c r="C14"/>
  <c r="F14" s="1"/>
  <c r="C11"/>
  <c r="E22" s="1"/>
  <c r="C22" s="1"/>
  <c r="C20" l="1"/>
  <c r="F20" s="1"/>
  <c r="D11"/>
  <c r="E14"/>
  <c r="C23"/>
  <c r="F23" s="1"/>
  <c r="F22"/>
  <c r="D22"/>
  <c r="E20"/>
  <c r="C21"/>
  <c r="E21"/>
  <c r="C24"/>
  <c r="F15"/>
  <c r="D17"/>
  <c r="D18"/>
  <c r="D19"/>
  <c r="D20"/>
  <c r="E24" l="1"/>
  <c r="F24"/>
  <c r="F21"/>
  <c r="D21"/>
  <c r="D24" s="1"/>
  <c r="D33" l="1"/>
  <c r="C25"/>
  <c r="D25" l="1"/>
  <c r="F25"/>
</calcChain>
</file>

<file path=xl/sharedStrings.xml><?xml version="1.0" encoding="utf-8"?>
<sst xmlns="http://schemas.openxmlformats.org/spreadsheetml/2006/main" count="66" uniqueCount="65">
  <si>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</si>
  <si>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Шукшина, 12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</si>
  <si>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</si>
  <si>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</si>
  <si>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</si>
  <si>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</si>
  <si>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</si>
  <si>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</si>
  <si>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</si>
  <si>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</si>
  <si>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</si>
  <si>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</si>
  <si>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</si>
  <si>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</si>
  <si>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</si>
  <si>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</si>
  <si>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</si>
  <si>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</si>
  <si>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</si>
  <si>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</si>
  <si>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</si>
  <si>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</si>
  <si>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</si>
  <si>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</si>
  <si>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</si>
  <si>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</si>
  <si>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</si>
  <si>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</si>
  <si>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</si>
  <si>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</si>
  <si>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</si>
  <si>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</si>
  <si>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</si>
  <si>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</si>
  <si>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</si>
  <si>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</si>
  <si>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</si>
  <si>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</si>
  <si>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</si>
  <si>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</si>
  <si>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</si>
  <si>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</si>
  <si>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</si>
  <si>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</si>
  <si>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</si>
  <si>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</si>
  <si>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входов с 1 по 6</t>
  </si>
  <si>
    <t>2.3</t>
  </si>
  <si>
    <t>Замена теплоизоляции</t>
  </si>
  <si>
    <t>2.4</t>
  </si>
  <si>
    <t>Поверка приборов ХВС, ГВС, ОТ.</t>
  </si>
  <si>
    <t>Итого</t>
  </si>
  <si>
    <t>Рекомендуемый тариф</t>
  </si>
  <si>
    <t>Остаток денежных средств на текущий ремонт МКД  с учетом прочих доходов за 2019 год</t>
  </si>
  <si>
    <t>Ремонт крылец 1 - 6 подъезды</t>
  </si>
  <si>
    <t>Устройство козырьков подъездных с 1 по 6</t>
  </si>
  <si>
    <t>Прочие доходы</t>
  </si>
  <si>
    <t>ПроДвижение</t>
  </si>
  <si>
    <t>Оранжевый слон</t>
  </si>
  <si>
    <t>Провайдеры:</t>
  </si>
  <si>
    <t>ПАО " МТС"</t>
  </si>
  <si>
    <t>АО "КТТ"</t>
  </si>
  <si>
    <t>ПАО " Ростелеком"</t>
  </si>
  <si>
    <t xml:space="preserve">ИТОГО 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</si>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</sst>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</xf>
    <xf numFmtId="2" fontId="6" fillId="0" borderId="2" xfId="0" applyNumberFormat="1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49" fontId="10" fillId="0" borderId="0" xfId="0" applyNumberFormat="1" applyFont="1" applyProtection="1"/>
    <xf numFmtId="2" fontId="6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49" fontId="11" fillId="0" borderId="0" xfId="0" applyNumberFormat="1" applyFont="1" applyProtection="1"/>
    <xf numFmtId="2" fontId="11" fillId="0" borderId="2" xfId="0" applyNumberFormat="1" applyFont="1" applyBorder="1" applyProtection="1"/>
    <xf numFmtId="2" fontId="11" fillId="0" borderId="0" xfId="0" applyNumberFormat="1" applyFont="1" applyBorder="1" applyProtection="1"/>
    <xf numFmtId="0" fontId="9" fillId="0" borderId="0" xfId="0" applyFont="1" applyBorder="1" applyProtection="1"/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left"/>
    </xf>
    <xf numFmtId="2" fontId="10" fillId="0" borderId="0" xfId="0" applyNumberFormat="1" applyFont="1" applyBorder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386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600825" y="157162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38625" y="12287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91074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600825" y="1571625"/>
          <a:ext cx="76200" cy="224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22" workbookViewId="0">
      <selection activeCell="K54" sqref="K54"/>
    </sheetView>
  </sheetViews>
  <sheetFormatPr defaultColWidth="8.85546875" defaultRowHeight="12.75"/>
  <cols>
    <col min="1" max="1" width="4.7109375" style="1" customWidth="1"/>
    <col min="2" max="2" width="46.28515625" style="1" customWidth="1"/>
    <col min="3" max="3" width="11.42578125" style="1" customWidth="1"/>
    <col min="4" max="4" width="7.7109375" style="1" customWidth="1"/>
    <col min="5" max="5" width="12.85546875" style="1" customWidth="1"/>
    <col min="6" max="6" width="16" style="1" customWidth="1"/>
    <col min="7" max="7" width="11.140625" style="2" customWidth="1"/>
    <col min="8" max="8" width="12.85546875" style="2" customWidth="1"/>
    <col min="9" max="16384" width="8.85546875" style="2"/>
  </cols>
  <sheetData>
    <row r="1" spans="1:6">
      <c r="B1" s="86" t="s">
        <v>0</v>
      </c>
      <c r="C1" s="86"/>
      <c r="E1" s="87"/>
      <c r="F1" s="87"/>
    </row>
    <row r="2" spans="1:6" ht="26.25" customHeight="1">
      <c r="A2" s="88" t="s">
        <v>1</v>
      </c>
      <c r="B2" s="88"/>
      <c r="C2" s="88"/>
      <c r="D2" s="88"/>
      <c r="E2" s="88"/>
      <c r="F2" s="88"/>
    </row>
    <row r="3" spans="1:6" ht="13.5">
      <c r="B3" s="3" t="s">
        <v>2</v>
      </c>
      <c r="C3" s="89" t="s">
        <v>3</v>
      </c>
      <c r="D3" s="90"/>
      <c r="E3" s="90"/>
      <c r="F3" s="4"/>
    </row>
    <row r="4" spans="1:6" ht="13.5">
      <c r="B4" s="3" t="s">
        <v>4</v>
      </c>
      <c r="C4" s="91">
        <v>6</v>
      </c>
      <c r="D4" s="92"/>
      <c r="E4" s="92"/>
      <c r="F4" s="5"/>
    </row>
    <row r="5" spans="1:6" ht="13.5">
      <c r="B5" s="6" t="s">
        <v>5</v>
      </c>
      <c r="C5" s="91">
        <v>11664.7</v>
      </c>
      <c r="D5" s="92"/>
      <c r="E5" s="92"/>
      <c r="F5" s="5"/>
    </row>
    <row r="6" spans="1:6" ht="13.5">
      <c r="B6" s="6" t="s">
        <v>6</v>
      </c>
      <c r="C6" s="7">
        <v>1774.9</v>
      </c>
      <c r="D6" s="8"/>
      <c r="E6" s="9"/>
      <c r="F6" s="5"/>
    </row>
    <row r="7" spans="1:6" ht="13.5">
      <c r="B7" s="10" t="s">
        <v>7</v>
      </c>
      <c r="C7" s="11">
        <v>1004185.9</v>
      </c>
      <c r="D7" s="12"/>
      <c r="E7" s="13"/>
      <c r="F7" s="14"/>
    </row>
    <row r="8" spans="1:6" ht="13.5">
      <c r="B8" s="10" t="s">
        <v>8</v>
      </c>
      <c r="C8" s="15">
        <v>6</v>
      </c>
      <c r="D8" s="16"/>
      <c r="E8" s="16"/>
      <c r="F8" s="14"/>
    </row>
    <row r="9" spans="1:6">
      <c r="B9" s="17" t="s">
        <v>9</v>
      </c>
      <c r="C9" s="18">
        <v>8.5</v>
      </c>
      <c r="D9" s="19"/>
      <c r="E9" s="20"/>
    </row>
    <row r="10" spans="1:6">
      <c r="B10" s="17" t="s">
        <v>10</v>
      </c>
      <c r="C10" s="18">
        <v>21072.48</v>
      </c>
      <c r="D10" s="19"/>
      <c r="E10" s="20"/>
    </row>
    <row r="11" spans="1:6">
      <c r="B11" s="17" t="s">
        <v>11</v>
      </c>
      <c r="C11" s="21">
        <f>C5*C9*12</f>
        <v>1189799.4000000001</v>
      </c>
      <c r="D11" s="19">
        <f>C11/12</f>
        <v>99149.950000000012</v>
      </c>
      <c r="E11" s="20"/>
    </row>
    <row r="12" spans="1:6">
      <c r="A12" s="72" t="s">
        <v>12</v>
      </c>
      <c r="B12" s="74" t="s">
        <v>13</v>
      </c>
      <c r="C12" s="76" t="s">
        <v>14</v>
      </c>
      <c r="D12" s="78" t="s">
        <v>15</v>
      </c>
      <c r="E12" s="79"/>
      <c r="F12" s="76" t="s">
        <v>16</v>
      </c>
    </row>
    <row r="13" spans="1:6" ht="38.25">
      <c r="A13" s="73"/>
      <c r="B13" s="75"/>
      <c r="C13" s="77"/>
      <c r="D13" s="22" t="s">
        <v>17</v>
      </c>
      <c r="E13" s="22" t="s">
        <v>18</v>
      </c>
      <c r="F13" s="77"/>
    </row>
    <row r="14" spans="1:6">
      <c r="A14" s="23" t="s">
        <v>19</v>
      </c>
      <c r="B14" s="24" t="s">
        <v>20</v>
      </c>
      <c r="C14" s="25">
        <f>D14*C5</f>
        <v>54124.207999999999</v>
      </c>
      <c r="D14" s="25">
        <v>4.6399999999999997</v>
      </c>
      <c r="E14" s="25">
        <f>C14*12</f>
        <v>649490.49600000004</v>
      </c>
      <c r="F14" s="25">
        <f>C14*12</f>
        <v>649490.49600000004</v>
      </c>
    </row>
    <row r="15" spans="1:6">
      <c r="A15" s="26" t="s">
        <v>21</v>
      </c>
      <c r="B15" s="27" t="s">
        <v>22</v>
      </c>
      <c r="C15" s="25">
        <f>D15*C5</f>
        <v>7815.3490000000011</v>
      </c>
      <c r="D15" s="25">
        <v>0.67</v>
      </c>
      <c r="E15" s="25">
        <f>C15*12</f>
        <v>93784.188000000009</v>
      </c>
      <c r="F15" s="25">
        <f t="shared" ref="F15:F23" si="0">C15*12</f>
        <v>93784.188000000009</v>
      </c>
    </row>
    <row r="16" spans="1:6">
      <c r="A16" s="26" t="s">
        <v>23</v>
      </c>
      <c r="B16" s="27" t="s">
        <v>24</v>
      </c>
      <c r="C16" s="25">
        <v>1350</v>
      </c>
      <c r="D16" s="25">
        <f>C16/C5</f>
        <v>0.115733795125464</v>
      </c>
      <c r="E16" s="25">
        <f>C16*12</f>
        <v>16200</v>
      </c>
      <c r="F16" s="25">
        <f t="shared" si="0"/>
        <v>16200</v>
      </c>
    </row>
    <row r="17" spans="1:6">
      <c r="A17" s="28" t="s">
        <v>25</v>
      </c>
      <c r="B17" s="20" t="s">
        <v>26</v>
      </c>
      <c r="C17" s="25">
        <f>E17/12</f>
        <v>588</v>
      </c>
      <c r="D17" s="25">
        <f>C17/C5</f>
        <v>5.0408497432424322E-2</v>
      </c>
      <c r="E17" s="29">
        <f>(C8*98)*12</f>
        <v>7056</v>
      </c>
      <c r="F17" s="25">
        <f t="shared" si="0"/>
        <v>7056</v>
      </c>
    </row>
    <row r="18" spans="1:6">
      <c r="A18" s="28" t="s">
        <v>27</v>
      </c>
      <c r="B18" s="30" t="s">
        <v>28</v>
      </c>
      <c r="C18" s="25">
        <f t="shared" ref="C18" si="1">E18/12</f>
        <v>103.53583333333334</v>
      </c>
      <c r="D18" s="25">
        <f>C18/C5</f>
        <v>8.875996239366064E-3</v>
      </c>
      <c r="E18" s="25">
        <f>C6*0.7</f>
        <v>1242.43</v>
      </c>
      <c r="F18" s="25">
        <f t="shared" si="0"/>
        <v>1242.43</v>
      </c>
    </row>
    <row r="19" spans="1:6">
      <c r="A19" s="28" t="s">
        <v>29</v>
      </c>
      <c r="B19" s="30" t="s">
        <v>30</v>
      </c>
      <c r="C19" s="25">
        <f>E19/12</f>
        <v>177.49</v>
      </c>
      <c r="D19" s="25">
        <f>C19/C5</f>
        <v>1.5215993553198968E-2</v>
      </c>
      <c r="E19" s="25">
        <f>C6*1.2</f>
        <v>2129.88</v>
      </c>
      <c r="F19" s="25">
        <f t="shared" si="0"/>
        <v>2129.88</v>
      </c>
    </row>
    <row r="20" spans="1:6" s="31" customFormat="1" ht="25.5">
      <c r="A20" s="28" t="s">
        <v>31</v>
      </c>
      <c r="B20" s="30" t="s">
        <v>32</v>
      </c>
      <c r="C20" s="25">
        <f>C11*12%/12</f>
        <v>11897.994000000001</v>
      </c>
      <c r="D20" s="25">
        <f>C20/C5</f>
        <v>1.02</v>
      </c>
      <c r="E20" s="29">
        <f>C11*12%</f>
        <v>142775.92800000001</v>
      </c>
      <c r="F20" s="25">
        <f t="shared" si="0"/>
        <v>142775.92800000001</v>
      </c>
    </row>
    <row r="21" spans="1:6" ht="25.5">
      <c r="A21" s="28" t="s">
        <v>33</v>
      </c>
      <c r="B21" s="30" t="s">
        <v>34</v>
      </c>
      <c r="C21" s="25">
        <f>C11*0.9%/12</f>
        <v>892.34955000000025</v>
      </c>
      <c r="D21" s="25">
        <f>C21/C5</f>
        <v>7.6500000000000012E-2</v>
      </c>
      <c r="E21" s="29">
        <f>C11*0.9%</f>
        <v>10708.194600000003</v>
      </c>
      <c r="F21" s="25">
        <f t="shared" si="0"/>
        <v>10708.194600000003</v>
      </c>
    </row>
    <row r="22" spans="1:6" s="31" customFormat="1">
      <c r="A22" s="28" t="s">
        <v>35</v>
      </c>
      <c r="B22" s="30" t="s">
        <v>36</v>
      </c>
      <c r="C22" s="25">
        <f>E22/12</f>
        <v>2478.7487500000002</v>
      </c>
      <c r="D22" s="25">
        <f>C22/C5</f>
        <v>0.21249999999999999</v>
      </c>
      <c r="E22" s="29">
        <f>C11*2.5%</f>
        <v>29744.985000000004</v>
      </c>
      <c r="F22" s="25">
        <f t="shared" si="0"/>
        <v>29744.985000000001</v>
      </c>
    </row>
    <row r="23" spans="1:6" s="36" customFormat="1">
      <c r="A23" s="32" t="s">
        <v>37</v>
      </c>
      <c r="B23" s="33" t="s">
        <v>38</v>
      </c>
      <c r="C23" s="34">
        <f>E23/12</f>
        <v>836.82158333333336</v>
      </c>
      <c r="D23" s="34">
        <f>E23/C5/12</f>
        <v>7.1739657542271407E-2</v>
      </c>
      <c r="E23" s="35">
        <f>C7*1%</f>
        <v>10041.859</v>
      </c>
      <c r="F23" s="25">
        <f t="shared" si="0"/>
        <v>10041.859</v>
      </c>
    </row>
    <row r="24" spans="1:6" s="39" customFormat="1">
      <c r="A24" s="37"/>
      <c r="B24" s="19" t="s">
        <v>39</v>
      </c>
      <c r="C24" s="38">
        <f>SUM(C14:C23)</f>
        <v>80264.496716666676</v>
      </c>
      <c r="D24" s="38">
        <f>SUM(D14:D23)</f>
        <v>6.8809739398927245</v>
      </c>
      <c r="E24" s="38">
        <f>SUM(E14:E23)</f>
        <v>963173.96060000011</v>
      </c>
      <c r="F24" s="38">
        <f>SUM(F14:F23)</f>
        <v>963173.96060000011</v>
      </c>
    </row>
    <row r="25" spans="1:6" ht="25.5">
      <c r="A25" s="28"/>
      <c r="B25" s="40" t="s">
        <v>40</v>
      </c>
      <c r="C25" s="41">
        <f>(C9-D24)*C5</f>
        <v>18885.453283333336</v>
      </c>
      <c r="D25" s="41">
        <f>C25/C5</f>
        <v>1.6190260601072755</v>
      </c>
      <c r="E25" s="41"/>
      <c r="F25" s="41">
        <f>C25*12</f>
        <v>226625.43940000003</v>
      </c>
    </row>
    <row r="26" spans="1:6">
      <c r="A26" s="80" t="s">
        <v>41</v>
      </c>
      <c r="B26" s="82" t="s">
        <v>42</v>
      </c>
      <c r="C26" s="84"/>
      <c r="D26" s="84"/>
      <c r="E26" s="70"/>
      <c r="F26" s="70"/>
    </row>
    <row r="27" spans="1:6">
      <c r="A27" s="81"/>
      <c r="B27" s="83"/>
      <c r="C27" s="85"/>
      <c r="D27" s="85"/>
      <c r="E27" s="71"/>
      <c r="F27" s="71"/>
    </row>
    <row r="28" spans="1:6">
      <c r="A28" s="28" t="s">
        <v>43</v>
      </c>
      <c r="B28" s="30" t="s">
        <v>44</v>
      </c>
      <c r="C28" s="25">
        <f>E28/12</f>
        <v>1250</v>
      </c>
      <c r="D28" s="25">
        <f>C28/C5</f>
        <v>0.10716092141246666</v>
      </c>
      <c r="E28" s="29">
        <v>15000</v>
      </c>
      <c r="F28" s="29"/>
    </row>
    <row r="29" spans="1:6">
      <c r="A29" s="28" t="s">
        <v>45</v>
      </c>
      <c r="B29" s="42" t="s">
        <v>46</v>
      </c>
      <c r="C29" s="25">
        <f t="shared" ref="C29:C31" si="2">E29/12</f>
        <v>6583.333333333333</v>
      </c>
      <c r="D29" s="25">
        <f>C29/C5</f>
        <v>0.56438085277232442</v>
      </c>
      <c r="E29" s="29">
        <v>79000</v>
      </c>
      <c r="F29" s="29"/>
    </row>
    <row r="30" spans="1:6">
      <c r="A30" s="28" t="s">
        <v>47</v>
      </c>
      <c r="B30" s="30" t="s">
        <v>48</v>
      </c>
      <c r="C30" s="25">
        <f t="shared" si="2"/>
        <v>7666.666666666667</v>
      </c>
      <c r="D30" s="25">
        <f>C30/C5</f>
        <v>0.65725365132979563</v>
      </c>
      <c r="E30" s="29">
        <v>92000</v>
      </c>
      <c r="F30" s="29"/>
    </row>
    <row r="31" spans="1:6">
      <c r="A31" s="28" t="s">
        <v>49</v>
      </c>
      <c r="B31" s="30" t="s">
        <v>50</v>
      </c>
      <c r="C31" s="25">
        <f t="shared" si="2"/>
        <v>3333.3333333333335</v>
      </c>
      <c r="D31" s="25">
        <f>C31/C5</f>
        <v>0.2857624570999111</v>
      </c>
      <c r="E31" s="29">
        <v>40000</v>
      </c>
      <c r="F31" s="29"/>
    </row>
    <row r="32" spans="1:6" ht="13.5">
      <c r="A32" s="43"/>
      <c r="B32" s="44" t="s">
        <v>51</v>
      </c>
      <c r="C32" s="45">
        <f>SUM(C28:C31)</f>
        <v>18833.333333333332</v>
      </c>
      <c r="D32" s="45">
        <f>SUM(D28:D31)</f>
        <v>1.6145578826144977</v>
      </c>
      <c r="E32" s="45">
        <f>SUM(E28:E31)</f>
        <v>226000</v>
      </c>
      <c r="F32" s="46"/>
    </row>
    <row r="33" spans="1:6">
      <c r="A33" s="26"/>
      <c r="B33" s="44" t="s">
        <v>52</v>
      </c>
      <c r="C33" s="38"/>
      <c r="D33" s="38">
        <f>SUM(D24+D32)</f>
        <v>8.4955318225072229</v>
      </c>
      <c r="E33" s="38"/>
      <c r="F33" s="38"/>
    </row>
    <row r="34" spans="1:6" ht="25.5">
      <c r="A34" s="28"/>
      <c r="B34" s="40" t="s">
        <v>53</v>
      </c>
      <c r="C34" s="41"/>
      <c r="D34" s="41"/>
      <c r="E34" s="41"/>
      <c r="F34" s="41">
        <v>521100.03</v>
      </c>
    </row>
    <row r="35" spans="1:6">
      <c r="A35" s="47"/>
      <c r="B35" s="42" t="s">
        <v>54</v>
      </c>
      <c r="C35" s="34"/>
      <c r="D35" s="34"/>
      <c r="E35" s="34">
        <v>112486</v>
      </c>
      <c r="F35" s="48"/>
    </row>
    <row r="36" spans="1:6">
      <c r="A36" s="47"/>
      <c r="B36" s="42" t="s">
        <v>55</v>
      </c>
      <c r="C36" s="34"/>
      <c r="D36" s="34"/>
      <c r="E36" s="34">
        <v>196670</v>
      </c>
      <c r="F36" s="48"/>
    </row>
    <row r="37" spans="1:6" s="39" customFormat="1" ht="13.5">
      <c r="A37" s="49"/>
      <c r="B37" s="50" t="s">
        <v>51</v>
      </c>
      <c r="C37" s="51"/>
      <c r="D37" s="51"/>
      <c r="E37" s="51">
        <f>SUM(E35:E36)</f>
        <v>309156</v>
      </c>
      <c r="F37" s="52"/>
    </row>
    <row r="39" spans="1:6">
      <c r="A39" s="53"/>
      <c r="B39" s="43" t="s">
        <v>56</v>
      </c>
      <c r="C39" s="54"/>
      <c r="D39" s="55"/>
      <c r="E39" s="55"/>
      <c r="F39" s="55"/>
    </row>
    <row r="40" spans="1:6">
      <c r="A40" s="53"/>
      <c r="B40" s="26" t="s">
        <v>57</v>
      </c>
      <c r="C40" s="56">
        <v>300</v>
      </c>
      <c r="D40" s="55"/>
      <c r="E40" s="55"/>
      <c r="F40" s="55"/>
    </row>
    <row r="41" spans="1:6">
      <c r="A41" s="53"/>
      <c r="B41" s="27" t="s">
        <v>58</v>
      </c>
      <c r="C41" s="56">
        <v>250</v>
      </c>
      <c r="D41" s="55"/>
      <c r="E41" s="55"/>
      <c r="F41" s="55"/>
    </row>
    <row r="42" spans="1:6">
      <c r="A42" s="53"/>
      <c r="B42" s="43" t="s">
        <v>59</v>
      </c>
      <c r="C42" s="56"/>
      <c r="D42" s="55"/>
      <c r="E42" s="55"/>
      <c r="F42" s="55"/>
    </row>
    <row r="43" spans="1:6">
      <c r="A43" s="53"/>
      <c r="B43" s="27" t="s">
        <v>60</v>
      </c>
      <c r="C43" s="57">
        <v>350</v>
      </c>
      <c r="D43" s="55"/>
      <c r="E43" s="55"/>
      <c r="F43" s="55"/>
    </row>
    <row r="44" spans="1:6">
      <c r="A44" s="53"/>
      <c r="B44" s="27" t="s">
        <v>61</v>
      </c>
      <c r="C44" s="56">
        <v>708</v>
      </c>
      <c r="D44" s="55"/>
      <c r="E44" s="55"/>
      <c r="F44" s="55"/>
    </row>
    <row r="45" spans="1:6">
      <c r="A45" s="53"/>
      <c r="B45" s="27" t="s">
        <v>62</v>
      </c>
      <c r="C45" s="56">
        <v>350</v>
      </c>
      <c r="D45" s="55"/>
      <c r="E45" s="55"/>
      <c r="F45" s="55"/>
    </row>
    <row r="46" spans="1:6" s="39" customFormat="1">
      <c r="A46" s="58"/>
      <c r="B46" s="59" t="s">
        <v>63</v>
      </c>
      <c r="C46" s="59">
        <f>SUM(C39:C45)*12</f>
        <v>23496</v>
      </c>
      <c r="D46" s="60"/>
      <c r="E46" s="61"/>
    </row>
    <row r="47" spans="1:6">
      <c r="A47" s="62" t="s">
        <v>64</v>
      </c>
      <c r="B47" s="62"/>
      <c r="C47" s="63"/>
      <c r="D47" s="64"/>
      <c r="E47" s="65"/>
      <c r="F47" s="55"/>
    </row>
    <row r="48" spans="1:6">
      <c r="A48" s="66"/>
      <c r="B48" s="66"/>
      <c r="C48" s="63"/>
      <c r="D48" s="67"/>
      <c r="E48" s="67"/>
      <c r="F48" s="67"/>
    </row>
    <row r="49" spans="1:6">
      <c r="A49" s="68"/>
      <c r="B49" s="68"/>
      <c r="C49" s="63"/>
      <c r="D49" s="63"/>
      <c r="E49" s="63"/>
      <c r="F49" s="63"/>
    </row>
    <row r="50" spans="1:6">
      <c r="A50" s="68"/>
      <c r="B50" s="68"/>
      <c r="C50" s="63"/>
      <c r="D50" s="63"/>
      <c r="E50" s="63"/>
      <c r="F50" s="63"/>
    </row>
    <row r="51" spans="1:6">
      <c r="A51" s="68"/>
      <c r="B51" s="68"/>
      <c r="C51" s="63"/>
      <c r="D51" s="63"/>
      <c r="E51" s="63"/>
      <c r="F51" s="63"/>
    </row>
    <row r="52" spans="1:6">
      <c r="A52" s="68"/>
      <c r="B52" s="68"/>
      <c r="C52" s="63"/>
      <c r="D52" s="63"/>
      <c r="E52" s="63"/>
      <c r="F52" s="63"/>
    </row>
    <row r="53" spans="1:6">
      <c r="A53" s="68"/>
      <c r="B53" s="68"/>
      <c r="C53" s="63"/>
      <c r="D53" s="63"/>
      <c r="E53" s="63"/>
      <c r="F53" s="63"/>
    </row>
    <row r="54" spans="1:6" s="69" customFormat="1">
      <c r="A54" s="68"/>
      <c r="B54" s="68"/>
      <c r="C54" s="63"/>
      <c r="D54" s="63"/>
      <c r="E54" s="63"/>
      <c r="F54" s="63"/>
    </row>
    <row r="55" spans="1:6" s="69" customFormat="1">
      <c r="A55" s="68"/>
      <c r="B55" s="68"/>
      <c r="C55" s="63"/>
      <c r="D55" s="63"/>
      <c r="E55" s="63"/>
      <c r="F55" s="63"/>
    </row>
    <row r="56" spans="1:6" s="69" customFormat="1">
      <c r="A56" s="68"/>
      <c r="B56" s="68"/>
      <c r="C56" s="63"/>
      <c r="D56" s="63"/>
      <c r="E56" s="63"/>
      <c r="F56" s="63"/>
    </row>
    <row r="57" spans="1:6" s="69" customFormat="1">
      <c r="A57" s="68"/>
      <c r="B57" s="68"/>
      <c r="C57" s="63"/>
      <c r="D57" s="63"/>
      <c r="E57" s="63"/>
      <c r="F57" s="63"/>
    </row>
    <row r="58" spans="1:6" s="69" customFormat="1">
      <c r="A58" s="68"/>
      <c r="B58" s="68"/>
      <c r="C58" s="63"/>
      <c r="D58" s="63"/>
      <c r="E58" s="63"/>
      <c r="F58" s="63"/>
    </row>
    <row r="59" spans="1:6" s="69" customFormat="1">
      <c r="A59" s="68"/>
      <c r="B59" s="68"/>
      <c r="C59" s="63"/>
      <c r="D59" s="63"/>
      <c r="E59" s="63"/>
      <c r="F59" s="63"/>
    </row>
    <row r="60" spans="1:6" s="69" customFormat="1">
      <c r="A60" s="1"/>
      <c r="B60" s="1"/>
      <c r="C60" s="63"/>
      <c r="D60" s="63"/>
      <c r="E60" s="63"/>
      <c r="F60" s="63"/>
    </row>
    <row r="61" spans="1:6" s="69" customFormat="1">
      <c r="A61" s="1"/>
      <c r="B61" s="1"/>
      <c r="C61" s="63"/>
      <c r="D61" s="63"/>
      <c r="E61" s="63"/>
      <c r="F61" s="63"/>
    </row>
    <row r="62" spans="1:6" s="69" customFormat="1">
      <c r="A62" s="1"/>
      <c r="B62" s="1"/>
      <c r="C62" s="63"/>
      <c r="D62" s="63"/>
      <c r="E62" s="63"/>
      <c r="F62" s="63"/>
    </row>
    <row r="63" spans="1:6" s="69" customFormat="1">
      <c r="A63" s="1"/>
      <c r="B63" s="1"/>
      <c r="C63" s="63"/>
      <c r="D63" s="63"/>
      <c r="E63" s="63"/>
      <c r="F63" s="63"/>
    </row>
    <row r="64" spans="1:6" s="69" customFormat="1">
      <c r="A64" s="1"/>
      <c r="B64" s="1"/>
      <c r="C64" s="63"/>
      <c r="D64" s="63"/>
      <c r="E64" s="63"/>
      <c r="F64" s="63"/>
    </row>
    <row r="65" spans="1:6" s="69" customFormat="1">
      <c r="A65" s="1"/>
      <c r="B65" s="1"/>
      <c r="C65" s="63"/>
      <c r="D65" s="63"/>
      <c r="E65" s="63"/>
      <c r="F65" s="63"/>
    </row>
    <row r="66" spans="1:6" s="69" customFormat="1">
      <c r="A66" s="1"/>
      <c r="B66" s="1"/>
      <c r="C66" s="63"/>
      <c r="D66" s="63"/>
      <c r="E66" s="63"/>
      <c r="F66" s="63"/>
    </row>
    <row r="67" spans="1:6" s="69" customFormat="1">
      <c r="A67" s="1"/>
      <c r="B67" s="1"/>
      <c r="C67" s="63"/>
      <c r="D67" s="63"/>
      <c r="E67" s="63"/>
      <c r="F67" s="63"/>
    </row>
    <row r="68" spans="1:6" s="69" customFormat="1">
      <c r="A68" s="1"/>
      <c r="B68" s="1"/>
      <c r="C68" s="63"/>
      <c r="D68" s="63"/>
      <c r="E68" s="63"/>
      <c r="F68" s="63"/>
    </row>
    <row r="69" spans="1:6" s="69" customFormat="1">
      <c r="A69" s="1"/>
      <c r="B69" s="1"/>
      <c r="C69" s="63"/>
      <c r="D69" s="63"/>
      <c r="E69" s="63"/>
      <c r="F69" s="63"/>
    </row>
    <row r="70" spans="1:6" s="69" customFormat="1">
      <c r="A70" s="1"/>
      <c r="B70" s="1"/>
      <c r="C70" s="63"/>
      <c r="D70" s="63"/>
      <c r="E70" s="63"/>
      <c r="F70" s="63"/>
    </row>
    <row r="71" spans="1:6" s="69" customFormat="1">
      <c r="A71" s="1"/>
      <c r="B71" s="1"/>
      <c r="C71" s="63"/>
      <c r="D71" s="63"/>
      <c r="E71" s="63"/>
      <c r="F71" s="63"/>
    </row>
    <row r="72" spans="1:6" s="69" customFormat="1">
      <c r="A72" s="1"/>
      <c r="B72" s="1"/>
      <c r="C72" s="63"/>
      <c r="D72" s="63"/>
      <c r="E72" s="63"/>
      <c r="F72" s="63"/>
    </row>
    <row r="73" spans="1:6" s="69" customFormat="1">
      <c r="A73" s="1"/>
      <c r="B73" s="1"/>
      <c r="C73" s="63"/>
      <c r="D73" s="63"/>
      <c r="E73" s="63"/>
      <c r="F73" s="63"/>
    </row>
    <row r="74" spans="1:6" s="69" customFormat="1">
      <c r="A74" s="1"/>
      <c r="B74" s="1"/>
      <c r="C74" s="63"/>
      <c r="D74" s="63"/>
      <c r="E74" s="63"/>
      <c r="F74" s="63"/>
    </row>
    <row r="75" spans="1:6" s="69" customFormat="1">
      <c r="A75" s="1"/>
      <c r="B75" s="1"/>
      <c r="C75" s="63"/>
      <c r="D75" s="63"/>
      <c r="E75" s="63"/>
      <c r="F75" s="63"/>
    </row>
    <row r="76" spans="1:6" s="69" customFormat="1">
      <c r="A76" s="1"/>
      <c r="B76" s="1"/>
      <c r="C76" s="63"/>
      <c r="D76" s="63"/>
      <c r="E76" s="63"/>
      <c r="F76" s="63"/>
    </row>
    <row r="77" spans="1:6" s="69" customFormat="1">
      <c r="A77" s="1"/>
      <c r="B77" s="1"/>
      <c r="C77" s="63"/>
      <c r="D77" s="63"/>
      <c r="E77" s="63"/>
      <c r="F77" s="63"/>
    </row>
    <row r="78" spans="1:6" s="69" customFormat="1">
      <c r="A78" s="1"/>
      <c r="B78" s="1"/>
      <c r="C78" s="63"/>
      <c r="D78" s="63"/>
      <c r="E78" s="63"/>
      <c r="F78" s="63"/>
    </row>
    <row r="79" spans="1:6" s="69" customFormat="1">
      <c r="A79" s="1"/>
      <c r="B79" s="1"/>
      <c r="C79" s="63"/>
      <c r="D79" s="63"/>
      <c r="E79" s="63"/>
      <c r="F79" s="63"/>
    </row>
    <row r="80" spans="1:6" s="69" customFormat="1">
      <c r="A80" s="1"/>
      <c r="B80" s="1"/>
      <c r="C80" s="63"/>
      <c r="D80" s="63"/>
      <c r="E80" s="63"/>
      <c r="F80" s="63"/>
    </row>
    <row r="81" spans="1:6" s="69" customFormat="1">
      <c r="A81" s="1"/>
      <c r="B81" s="1"/>
      <c r="C81" s="63"/>
      <c r="D81" s="63"/>
      <c r="E81" s="63"/>
      <c r="F81" s="63"/>
    </row>
    <row r="82" spans="1:6" s="69" customFormat="1">
      <c r="A82" s="1"/>
      <c r="B82" s="1"/>
      <c r="C82" s="63"/>
      <c r="D82" s="63"/>
      <c r="E82" s="63"/>
      <c r="F82" s="63"/>
    </row>
    <row r="83" spans="1:6" s="69" customFormat="1">
      <c r="A83" s="1"/>
      <c r="B83" s="1"/>
      <c r="C83" s="63"/>
      <c r="D83" s="63"/>
      <c r="E83" s="63"/>
      <c r="F83" s="63"/>
    </row>
    <row r="84" spans="1:6" s="69" customFormat="1">
      <c r="A84" s="1"/>
      <c r="B84" s="1"/>
      <c r="C84" s="63"/>
      <c r="D84" s="63"/>
      <c r="E84" s="63"/>
      <c r="F84" s="63"/>
    </row>
    <row r="85" spans="1:6" s="69" customFormat="1">
      <c r="A85" s="1"/>
      <c r="B85" s="1"/>
      <c r="C85" s="63"/>
      <c r="D85" s="63"/>
      <c r="E85" s="63"/>
      <c r="F85" s="63"/>
    </row>
    <row r="86" spans="1:6" s="69" customFormat="1">
      <c r="A86" s="1"/>
      <c r="B86" s="1"/>
      <c r="C86" s="63"/>
      <c r="D86" s="63"/>
      <c r="E86" s="63"/>
      <c r="F86" s="63"/>
    </row>
    <row r="87" spans="1:6" s="69" customFormat="1">
      <c r="A87" s="1"/>
      <c r="B87" s="1"/>
      <c r="C87" s="63"/>
      <c r="D87" s="63"/>
      <c r="E87" s="63"/>
      <c r="F87" s="63"/>
    </row>
    <row r="88" spans="1:6" s="69" customFormat="1">
      <c r="A88" s="1"/>
      <c r="B88" s="1"/>
      <c r="C88" s="63"/>
      <c r="D88" s="63"/>
      <c r="E88" s="63"/>
      <c r="F88" s="63"/>
    </row>
    <row r="89" spans="1:6" s="69" customFormat="1">
      <c r="A89" s="1"/>
      <c r="B89" s="1"/>
      <c r="C89" s="63"/>
      <c r="D89" s="63"/>
      <c r="E89" s="63"/>
      <c r="F89" s="63"/>
    </row>
    <row r="90" spans="1:6" s="69" customFormat="1">
      <c r="A90" s="1"/>
      <c r="B90" s="1"/>
      <c r="C90" s="63"/>
      <c r="D90" s="63"/>
      <c r="E90" s="63"/>
      <c r="F90" s="63"/>
    </row>
    <row r="91" spans="1:6" s="69" customFormat="1">
      <c r="A91" s="1"/>
      <c r="B91" s="1"/>
      <c r="C91" s="1"/>
      <c r="D91" s="63"/>
      <c r="E91" s="63"/>
      <c r="F91" s="63"/>
    </row>
    <row r="92" spans="1:6" s="69" customFormat="1">
      <c r="A92" s="1"/>
      <c r="B92" s="1"/>
      <c r="C92" s="1"/>
      <c r="D92" s="63"/>
      <c r="E92" s="63"/>
      <c r="F92" s="63"/>
    </row>
    <row r="93" spans="1:6" s="69" customFormat="1">
      <c r="A93" s="1"/>
      <c r="B93" s="1"/>
      <c r="C93" s="1"/>
      <c r="D93" s="63"/>
      <c r="E93" s="63"/>
      <c r="F93" s="63"/>
    </row>
    <row r="94" spans="1:6" s="69" customFormat="1">
      <c r="A94" s="1"/>
      <c r="B94" s="1"/>
      <c r="C94" s="1"/>
      <c r="D94" s="63"/>
      <c r="E94" s="63"/>
      <c r="F94" s="63"/>
    </row>
    <row r="95" spans="1:6" s="69" customFormat="1">
      <c r="A95" s="1"/>
      <c r="B95" s="1"/>
      <c r="C95" s="1"/>
      <c r="D95" s="63"/>
      <c r="E95" s="63"/>
      <c r="F95" s="63"/>
    </row>
  </sheetData>
  <mergeCells count="17">
    <mergeCell ref="C5:E5"/>
    <mergeCell ref="B1:C1"/>
    <mergeCell ref="E1:F1"/>
    <mergeCell ref="A2:F2"/>
    <mergeCell ref="C3:E3"/>
    <mergeCell ref="C4:E4"/>
    <mergeCell ref="F26:F27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2020-07-24T04:18:18Z</dcterms:modified>
</cp:coreProperties>
</file>