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7" i="1"/>
  <c r="C37" i="1"/>
  <c r="D36" i="1"/>
  <c r="C36" i="1"/>
  <c r="D35" i="1"/>
  <c r="C35" i="1"/>
  <c r="E34" i="1"/>
  <c r="C33" i="1"/>
  <c r="D33" i="1" s="1"/>
  <c r="C32" i="1"/>
  <c r="D32" i="1" s="1"/>
  <c r="C31" i="1"/>
  <c r="D31" i="1" s="1"/>
  <c r="C30" i="1"/>
  <c r="D30" i="1" s="1"/>
  <c r="C29" i="1"/>
  <c r="D29" i="1" s="1"/>
  <c r="E26" i="1"/>
  <c r="D26" i="1"/>
  <c r="C26" i="1"/>
  <c r="C25" i="1"/>
  <c r="D25" i="1" s="1"/>
  <c r="E23" i="1"/>
  <c r="C23" i="1"/>
  <c r="D23" i="1" s="1"/>
  <c r="E22" i="1"/>
  <c r="D22" i="1"/>
  <c r="C22" i="1"/>
  <c r="E21" i="1"/>
  <c r="C21" i="1"/>
  <c r="D21" i="1" s="1"/>
  <c r="C20" i="1"/>
  <c r="D20" i="1" s="1"/>
  <c r="E19" i="1"/>
  <c r="D19" i="1"/>
  <c r="C18" i="1"/>
  <c r="E18" i="1" s="1"/>
  <c r="C17" i="1"/>
  <c r="E17" i="1" s="1"/>
  <c r="C12" i="1"/>
  <c r="C11" i="1"/>
  <c r="E27" i="1" l="1"/>
  <c r="E28" i="1" s="1"/>
  <c r="C28" i="1" s="1"/>
  <c r="D28" i="1" s="1"/>
  <c r="D34" i="1"/>
  <c r="E25" i="1"/>
  <c r="C34" i="1"/>
  <c r="C24" i="1"/>
  <c r="D24" i="1" s="1"/>
  <c r="D27" i="1" s="1"/>
  <c r="D38" i="1" s="1"/>
  <c r="E24" i="1"/>
  <c r="C27" i="1" l="1"/>
</calcChain>
</file>

<file path=xl/sharedStrings.xml><?xml version="1.0" encoding="utf-8"?>
<sst xmlns="http://schemas.openxmlformats.org/spreadsheetml/2006/main" count="59" uniqueCount="59">
  <si>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</si>
  <si>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С. Поляна, 27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</si>
  <si>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</si>
  <si>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</si>
  <si>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</si>
  <si>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</si>
  <si>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</si>
  <si>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</si>
  <si>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</si>
  <si>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</si>
  <si>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</si>
  <si>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</si>
  <si>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 xml:space="preserve">                                                            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</si>
  <si>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</si>
  <si>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</si>
  <si>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</si>
  <si>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</si>
  <si>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</si>
  <si>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</si>
  <si>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</si>
  <si>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</si>
  <si>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</si>
  <si>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</si>
  <si>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</si>
  <si>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</si>
  <si>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</si>
  <si>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</si>
  <si>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</si>
  <si>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</si>
  <si>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</si>
  <si>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</si>
  <si>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</si>
  <si>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</si>
  <si>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</si>
  <si>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</si>
  <si>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</si>
  <si>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</si>
  <si>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</si>
  <si>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</si>
  <si>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</si>
  <si>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</si>
  <si>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</si>
  <si>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 xml:space="preserve">Дезинфекция мусороствола, мусорокамер </t>
  </si>
  <si>
    <t>3.2.</t>
  </si>
  <si>
    <t>Поромывка, опресовка ОС</t>
  </si>
  <si>
    <t>3.3.</t>
  </si>
  <si>
    <t>Ремонт межпанельных швов</t>
  </si>
  <si>
    <t>3.4.</t>
  </si>
  <si>
    <t xml:space="preserve">Ремонт кровли </t>
  </si>
  <si>
    <t>3.5.</t>
  </si>
  <si>
    <t>Замена отсекающих крано в подвале</t>
  </si>
  <si>
    <t xml:space="preserve">итого работ по текущему ремонту: </t>
  </si>
  <si>
    <t>Ориентировочный остаток денежных средств с 2018г.</t>
  </si>
  <si>
    <t>3.6.</t>
  </si>
  <si>
    <t>Ремонт подъезда</t>
  </si>
  <si>
    <t>3.7.</t>
  </si>
  <si>
    <t>Замена теплоизоляции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</si>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</sst>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11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7219950" y="1895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sqref="A1:XFD1048576"/>
    </sheetView>
  </sheetViews>
  <sheetFormatPr defaultColWidth="8.85546875" defaultRowHeight="12" customHeight="1" x14ac:dyDescent="0.2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 x14ac:dyDescent="0.2">
      <c r="D1" s="2" t="s">
        <v>0</v>
      </c>
    </row>
    <row r="2" spans="1:7" ht="28.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1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3259.2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410</v>
      </c>
      <c r="D7" s="17"/>
      <c r="E7" s="18"/>
      <c r="F7" s="14"/>
      <c r="G7" s="7"/>
    </row>
    <row r="8" spans="1:7" ht="27" x14ac:dyDescent="0.2">
      <c r="B8" s="19" t="s">
        <v>7</v>
      </c>
      <c r="C8" s="20">
        <v>111381.52</v>
      </c>
      <c r="D8" s="21"/>
      <c r="E8" s="22"/>
      <c r="F8" s="23"/>
      <c r="G8" s="7"/>
    </row>
    <row r="9" spans="1:7" ht="13.5" x14ac:dyDescent="0.2">
      <c r="B9" s="24" t="s">
        <v>8</v>
      </c>
      <c r="C9" s="25">
        <v>310744.3</v>
      </c>
      <c r="D9" s="26"/>
      <c r="E9" s="27"/>
      <c r="F9" s="23"/>
      <c r="G9" s="7"/>
    </row>
    <row r="10" spans="1:7" ht="12.75" x14ac:dyDescent="0.2">
      <c r="B10" s="28" t="s">
        <v>9</v>
      </c>
      <c r="C10" s="29">
        <v>9.5</v>
      </c>
      <c r="D10" s="30"/>
      <c r="E10" s="31"/>
      <c r="F10" s="1"/>
      <c r="G10" s="7"/>
    </row>
    <row r="11" spans="1:7" ht="12.75" x14ac:dyDescent="0.2">
      <c r="B11" s="28" t="s">
        <v>10</v>
      </c>
      <c r="C11" s="29">
        <f>12*D40</f>
        <v>9261.119999999999</v>
      </c>
      <c r="D11" s="30"/>
      <c r="E11" s="31"/>
      <c r="F11" s="1"/>
      <c r="G11" s="7"/>
    </row>
    <row r="12" spans="1:7" ht="12.75" x14ac:dyDescent="0.2">
      <c r="B12" s="28" t="s">
        <v>11</v>
      </c>
      <c r="C12" s="32">
        <f>C6*C10*12</f>
        <v>371548.8</v>
      </c>
      <c r="D12" s="30" t="s">
        <v>12</v>
      </c>
      <c r="E12" s="31"/>
      <c r="F12" s="1"/>
      <c r="G12" s="7"/>
    </row>
    <row r="13" spans="1:7" ht="12.75" x14ac:dyDescent="0.2">
      <c r="A13" s="33"/>
      <c r="B13" s="34"/>
      <c r="C13" s="34"/>
      <c r="D13" s="34"/>
      <c r="E13" s="35"/>
    </row>
    <row r="14" spans="1:7" ht="12.75" x14ac:dyDescent="0.2">
      <c r="A14" s="36"/>
      <c r="B14" s="37"/>
      <c r="C14" s="38"/>
      <c r="D14" s="39"/>
      <c r="E14" s="40"/>
    </row>
    <row r="15" spans="1:7" ht="12.75" x14ac:dyDescent="0.2">
      <c r="A15" s="41" t="s">
        <v>13</v>
      </c>
      <c r="B15" s="42" t="s">
        <v>14</v>
      </c>
      <c r="C15" s="43" t="s">
        <v>15</v>
      </c>
      <c r="D15" s="44" t="s">
        <v>16</v>
      </c>
      <c r="E15" s="45"/>
    </row>
    <row r="16" spans="1:7" ht="38.25" x14ac:dyDescent="0.2">
      <c r="A16" s="46"/>
      <c r="B16" s="47"/>
      <c r="C16" s="48"/>
      <c r="D16" s="49" t="s">
        <v>17</v>
      </c>
      <c r="E16" s="49" t="s">
        <v>18</v>
      </c>
    </row>
    <row r="17" spans="1:5" ht="12.75" x14ac:dyDescent="0.2">
      <c r="A17" s="50" t="s">
        <v>19</v>
      </c>
      <c r="B17" s="51" t="s">
        <v>20</v>
      </c>
      <c r="C17" s="52">
        <f>D17*C6</f>
        <v>18381.887999999999</v>
      </c>
      <c r="D17" s="52">
        <v>5.64</v>
      </c>
      <c r="E17" s="52">
        <f>C17*12</f>
        <v>220582.65599999999</v>
      </c>
    </row>
    <row r="18" spans="1:5" ht="12.75" x14ac:dyDescent="0.2">
      <c r="A18" s="53" t="s">
        <v>21</v>
      </c>
      <c r="B18" s="54" t="s">
        <v>22</v>
      </c>
      <c r="C18" s="52">
        <f>0.67*C6</f>
        <v>2183.6640000000002</v>
      </c>
      <c r="D18" s="52">
        <v>0.67</v>
      </c>
      <c r="E18" s="52">
        <f>C18*12</f>
        <v>26203.968000000001</v>
      </c>
    </row>
    <row r="19" spans="1:5" ht="12.75" x14ac:dyDescent="0.2">
      <c r="A19" s="53" t="s">
        <v>23</v>
      </c>
      <c r="B19" s="54" t="s">
        <v>24</v>
      </c>
      <c r="C19" s="52">
        <v>1350</v>
      </c>
      <c r="D19" s="52">
        <f>C19/C6</f>
        <v>0.41421207658321063</v>
      </c>
      <c r="E19" s="52">
        <f>C19*12</f>
        <v>16200</v>
      </c>
    </row>
    <row r="20" spans="1:5" ht="12.75" x14ac:dyDescent="0.2">
      <c r="A20" s="55" t="s">
        <v>25</v>
      </c>
      <c r="B20" s="31" t="s">
        <v>26</v>
      </c>
      <c r="C20" s="52">
        <f>E20/12</f>
        <v>27.75</v>
      </c>
      <c r="D20" s="52">
        <f>C20/C6</f>
        <v>8.5143593519882189E-3</v>
      </c>
      <c r="E20" s="56">
        <v>333</v>
      </c>
    </row>
    <row r="21" spans="1:5" ht="12.75" x14ac:dyDescent="0.2">
      <c r="A21" s="55" t="s">
        <v>27</v>
      </c>
      <c r="B21" s="57" t="s">
        <v>28</v>
      </c>
      <c r="C21" s="52">
        <f t="shared" ref="C21" si="0">E21/12</f>
        <v>80.291666666666671</v>
      </c>
      <c r="D21" s="58">
        <f>C21/C6</f>
        <v>2.4635391098019967E-2</v>
      </c>
      <c r="E21" s="52">
        <f>C7*2.35</f>
        <v>963.5</v>
      </c>
    </row>
    <row r="22" spans="1:5" ht="12.75" x14ac:dyDescent="0.2">
      <c r="A22" s="55" t="s">
        <v>29</v>
      </c>
      <c r="B22" s="57" t="s">
        <v>30</v>
      </c>
      <c r="C22" s="52">
        <f>E22/12</f>
        <v>55.35</v>
      </c>
      <c r="D22" s="58">
        <f>C22/C6</f>
        <v>1.6982695139911637E-2</v>
      </c>
      <c r="E22" s="52">
        <f>C7*1.62</f>
        <v>664.2</v>
      </c>
    </row>
    <row r="23" spans="1:5" s="59" customFormat="1" ht="12.75" x14ac:dyDescent="0.2">
      <c r="A23" s="55" t="s">
        <v>31</v>
      </c>
      <c r="B23" s="57" t="s">
        <v>32</v>
      </c>
      <c r="C23" s="52">
        <f>C12*12%/12</f>
        <v>3715.4879999999998</v>
      </c>
      <c r="D23" s="52">
        <f>C23/C6</f>
        <v>1.1399999999999999</v>
      </c>
      <c r="E23" s="56">
        <f>C12*12%</f>
        <v>44585.856</v>
      </c>
    </row>
    <row r="24" spans="1:5" ht="25.5" x14ac:dyDescent="0.2">
      <c r="A24" s="55" t="s">
        <v>33</v>
      </c>
      <c r="B24" s="57" t="s">
        <v>34</v>
      </c>
      <c r="C24" s="52">
        <f>C12*0.9%/12</f>
        <v>278.66160000000002</v>
      </c>
      <c r="D24" s="52">
        <f>C24/C6</f>
        <v>8.5500000000000007E-2</v>
      </c>
      <c r="E24" s="56">
        <f>C12*0.9%</f>
        <v>3343.9392000000003</v>
      </c>
    </row>
    <row r="25" spans="1:5" s="59" customFormat="1" ht="12.75" x14ac:dyDescent="0.2">
      <c r="A25" s="55" t="s">
        <v>35</v>
      </c>
      <c r="B25" s="57" t="s">
        <v>36</v>
      </c>
      <c r="C25" s="52">
        <f>C12*2.5%/12</f>
        <v>774.06</v>
      </c>
      <c r="D25" s="52">
        <f>C25/C6</f>
        <v>0.23749999999999999</v>
      </c>
      <c r="E25" s="56">
        <f>C25*12</f>
        <v>9288.7199999999993</v>
      </c>
    </row>
    <row r="26" spans="1:5" s="61" customFormat="1" ht="12.75" x14ac:dyDescent="0.2">
      <c r="A26" s="55" t="s">
        <v>37</v>
      </c>
      <c r="B26" s="60" t="s">
        <v>38</v>
      </c>
      <c r="C26" s="52">
        <f>E26/12</f>
        <v>258.95358333333331</v>
      </c>
      <c r="D26" s="52">
        <f>E26/C6/12</f>
        <v>7.9453112215676649E-2</v>
      </c>
      <c r="E26" s="56">
        <f>C9*1%</f>
        <v>3107.4429999999998</v>
      </c>
    </row>
    <row r="27" spans="1:5" s="64" customFormat="1" ht="12.75" x14ac:dyDescent="0.2">
      <c r="A27" s="62"/>
      <c r="B27" s="30" t="s">
        <v>39</v>
      </c>
      <c r="C27" s="63">
        <f>SUM(C17:C26)</f>
        <v>27106.10685</v>
      </c>
      <c r="D27" s="63">
        <f>SUM(D17:D26)</f>
        <v>8.3167976343888057</v>
      </c>
      <c r="E27" s="63">
        <f>SUM(E17:E26)</f>
        <v>325273.28219999996</v>
      </c>
    </row>
    <row r="28" spans="1:5" ht="25.5" x14ac:dyDescent="0.2">
      <c r="A28" s="55"/>
      <c r="B28" s="65" t="s">
        <v>40</v>
      </c>
      <c r="C28" s="66">
        <f t="shared" ref="C28:C32" si="1">E28/12</f>
        <v>3856.2931500000027</v>
      </c>
      <c r="D28" s="66">
        <f>C28/C6</f>
        <v>1.1832023656111939</v>
      </c>
      <c r="E28" s="66">
        <f>C12-E27</f>
        <v>46275.517800000031</v>
      </c>
    </row>
    <row r="29" spans="1:5" s="69" customFormat="1" ht="12.75" x14ac:dyDescent="0.2">
      <c r="A29" s="67" t="s">
        <v>41</v>
      </c>
      <c r="B29" s="68" t="s">
        <v>42</v>
      </c>
      <c r="C29" s="52">
        <f t="shared" si="1"/>
        <v>500</v>
      </c>
      <c r="D29" s="58">
        <f>C29/C6</f>
        <v>0.15341188021600394</v>
      </c>
      <c r="E29" s="56">
        <v>6000</v>
      </c>
    </row>
    <row r="30" spans="1:5" s="69" customFormat="1" ht="12.75" x14ac:dyDescent="0.2">
      <c r="A30" s="67" t="s">
        <v>43</v>
      </c>
      <c r="B30" s="68" t="s">
        <v>44</v>
      </c>
      <c r="C30" s="52">
        <f>E30/12</f>
        <v>416.66666666666669</v>
      </c>
      <c r="D30" s="58">
        <f>C30/C6</f>
        <v>0.12784323351333662</v>
      </c>
      <c r="E30" s="56">
        <v>5000</v>
      </c>
    </row>
    <row r="31" spans="1:5" s="69" customFormat="1" ht="12.75" x14ac:dyDescent="0.2">
      <c r="A31" s="67" t="s">
        <v>45</v>
      </c>
      <c r="B31" s="68" t="s">
        <v>46</v>
      </c>
      <c r="C31" s="52">
        <f t="shared" si="1"/>
        <v>83.333333333333329</v>
      </c>
      <c r="D31" s="58">
        <f>C31/C6</f>
        <v>2.5568646702667321E-2</v>
      </c>
      <c r="E31" s="56">
        <v>1000</v>
      </c>
    </row>
    <row r="32" spans="1:5" s="69" customFormat="1" ht="12.75" x14ac:dyDescent="0.2">
      <c r="A32" s="67" t="s">
        <v>47</v>
      </c>
      <c r="B32" s="68" t="s">
        <v>48</v>
      </c>
      <c r="C32" s="52">
        <f t="shared" si="1"/>
        <v>166.66666666666666</v>
      </c>
      <c r="D32" s="58">
        <f>C32/C6</f>
        <v>5.1137293405334641E-2</v>
      </c>
      <c r="E32" s="56">
        <v>2000</v>
      </c>
    </row>
    <row r="33" spans="1:6" s="69" customFormat="1" ht="12.75" x14ac:dyDescent="0.2">
      <c r="A33" s="67" t="s">
        <v>49</v>
      </c>
      <c r="B33" s="70" t="s">
        <v>50</v>
      </c>
      <c r="C33" s="52">
        <f>E33/12</f>
        <v>2689.2874999999999</v>
      </c>
      <c r="D33" s="58">
        <f>C33/C6</f>
        <v>0.82513730363279336</v>
      </c>
      <c r="E33" s="58">
        <v>32271.45</v>
      </c>
    </row>
    <row r="34" spans="1:6" ht="12.75" x14ac:dyDescent="0.2">
      <c r="A34" s="53"/>
      <c r="B34" s="71" t="s">
        <v>51</v>
      </c>
      <c r="C34" s="63">
        <f>SUM(C29:C33)</f>
        <v>3855.9541666666664</v>
      </c>
      <c r="D34" s="63">
        <f>SUM(D29:D33)</f>
        <v>1.1830983574701359</v>
      </c>
      <c r="E34" s="63">
        <f>SUM(E29:E33)</f>
        <v>46271.45</v>
      </c>
      <c r="F34" s="72"/>
    </row>
    <row r="35" spans="1:6" ht="12.75" x14ac:dyDescent="0.2">
      <c r="A35" s="73"/>
      <c r="B35" s="74" t="s">
        <v>52</v>
      </c>
      <c r="C35" s="66">
        <f t="shared" ref="C35" si="2">E35/12</f>
        <v>9281.7933333333331</v>
      </c>
      <c r="D35" s="66">
        <f>C35/C6</f>
        <v>2.8478747340860742</v>
      </c>
      <c r="E35" s="66">
        <v>111381.52</v>
      </c>
    </row>
    <row r="36" spans="1:6" s="69" customFormat="1" ht="12.75" x14ac:dyDescent="0.2">
      <c r="A36" s="67" t="s">
        <v>53</v>
      </c>
      <c r="B36" s="70" t="s">
        <v>54</v>
      </c>
      <c r="C36" s="52">
        <f>SUM(E36/12)</f>
        <v>8329.1666666666661</v>
      </c>
      <c r="D36" s="58">
        <f>C36/C5</f>
        <v>8329.1666666666661</v>
      </c>
      <c r="E36" s="58">
        <v>99950</v>
      </c>
    </row>
    <row r="37" spans="1:6" s="69" customFormat="1" ht="12.75" x14ac:dyDescent="0.2">
      <c r="A37" s="67" t="s">
        <v>55</v>
      </c>
      <c r="B37" s="70" t="s">
        <v>56</v>
      </c>
      <c r="C37" s="52">
        <f>E37/12</f>
        <v>1500</v>
      </c>
      <c r="D37" s="58">
        <f>C37/C6</f>
        <v>0.46023564064801181</v>
      </c>
      <c r="E37" s="58">
        <v>18000</v>
      </c>
    </row>
    <row r="38" spans="1:6" ht="28.5" customHeight="1" x14ac:dyDescent="0.2">
      <c r="A38" s="53"/>
      <c r="B38" s="75" t="s">
        <v>57</v>
      </c>
      <c r="C38" s="76"/>
      <c r="D38" s="63">
        <f>D27+D34</f>
        <v>9.4998959918589421</v>
      </c>
      <c r="E38" s="63"/>
    </row>
    <row r="39" spans="1:6" ht="12.75" x14ac:dyDescent="0.2">
      <c r="A39" s="77"/>
      <c r="B39" s="77"/>
      <c r="C39" s="78"/>
      <c r="D39" s="79"/>
      <c r="E39" s="78"/>
    </row>
    <row r="40" spans="1:6" ht="25.5" x14ac:dyDescent="0.2">
      <c r="A40" s="77"/>
      <c r="B40" s="80" t="s">
        <v>58</v>
      </c>
      <c r="C40" s="79">
        <v>877</v>
      </c>
      <c r="D40" s="79">
        <f>C40/100*88</f>
        <v>771.76</v>
      </c>
      <c r="E40" s="79"/>
    </row>
    <row r="41" spans="1:6" ht="12.75" x14ac:dyDescent="0.2">
      <c r="A41" s="77"/>
      <c r="B41" s="77"/>
      <c r="C41" s="78"/>
      <c r="D41" s="78"/>
      <c r="E41" s="78"/>
    </row>
    <row r="42" spans="1:6" ht="12.75" x14ac:dyDescent="0.2">
      <c r="A42" s="81"/>
      <c r="B42" s="82"/>
      <c r="C42" s="82"/>
      <c r="D42" s="82"/>
      <c r="E42" s="82"/>
    </row>
    <row r="43" spans="1:6" ht="33" customHeight="1" x14ac:dyDescent="0.2">
      <c r="A43" s="81"/>
      <c r="B43" s="82"/>
      <c r="C43" s="82"/>
      <c r="D43" s="82"/>
      <c r="E43" s="82"/>
    </row>
    <row r="44" spans="1:6" ht="27.75" customHeight="1" x14ac:dyDescent="0.2">
      <c r="A44" s="83"/>
      <c r="B44" s="83"/>
      <c r="C44" s="84"/>
      <c r="D44" s="85"/>
      <c r="E44" s="86"/>
    </row>
    <row r="45" spans="1:6" ht="12.75" x14ac:dyDescent="0.2">
      <c r="A45" s="77"/>
      <c r="B45" s="77"/>
      <c r="C45" s="84"/>
      <c r="D45" s="78"/>
      <c r="E45" s="78"/>
    </row>
    <row r="46" spans="1:6" ht="12.75" x14ac:dyDescent="0.2">
      <c r="A46" s="87"/>
      <c r="B46" s="87"/>
      <c r="C46" s="84"/>
      <c r="D46" s="84"/>
      <c r="E46" s="84"/>
    </row>
    <row r="47" spans="1:6" ht="12.75" x14ac:dyDescent="0.2">
      <c r="A47" s="87"/>
      <c r="B47" s="87"/>
      <c r="C47" s="84"/>
      <c r="D47" s="84"/>
      <c r="E47" s="84"/>
    </row>
    <row r="48" spans="1:6" ht="12.75" x14ac:dyDescent="0.2">
      <c r="A48" s="87"/>
      <c r="B48" s="87"/>
      <c r="C48" s="84"/>
      <c r="D48" s="84"/>
      <c r="E48" s="84"/>
    </row>
    <row r="49" spans="1:5" ht="12.75" x14ac:dyDescent="0.2">
      <c r="A49" s="87"/>
      <c r="B49" s="87"/>
      <c r="C49" s="84"/>
      <c r="D49" s="84"/>
      <c r="E49" s="84"/>
    </row>
    <row r="50" spans="1:5" ht="12.75" x14ac:dyDescent="0.2">
      <c r="A50" s="87"/>
      <c r="B50" s="87"/>
      <c r="C50" s="84"/>
      <c r="D50" s="84"/>
      <c r="E50" s="84"/>
    </row>
    <row r="51" spans="1:5" s="7" customFormat="1" ht="12.75" x14ac:dyDescent="0.2">
      <c r="A51" s="87"/>
      <c r="B51" s="87"/>
      <c r="C51" s="84"/>
      <c r="D51" s="84"/>
      <c r="E51" s="84"/>
    </row>
    <row r="52" spans="1:5" s="7" customFormat="1" ht="12.75" x14ac:dyDescent="0.2">
      <c r="A52" s="87"/>
      <c r="B52" s="87"/>
      <c r="C52" s="84"/>
      <c r="D52" s="84"/>
      <c r="E52" s="84"/>
    </row>
    <row r="53" spans="1:5" s="7" customFormat="1" ht="12.75" x14ac:dyDescent="0.2">
      <c r="A53" s="87"/>
      <c r="B53" s="87"/>
      <c r="C53" s="84"/>
      <c r="D53" s="84"/>
      <c r="E53" s="84"/>
    </row>
    <row r="54" spans="1:5" s="7" customFormat="1" ht="12.75" x14ac:dyDescent="0.2">
      <c r="A54" s="87"/>
      <c r="B54" s="87"/>
      <c r="C54" s="84"/>
      <c r="D54" s="84"/>
      <c r="E54" s="84"/>
    </row>
    <row r="55" spans="1:5" s="7" customFormat="1" ht="12.75" x14ac:dyDescent="0.2">
      <c r="A55" s="87"/>
      <c r="B55" s="87"/>
      <c r="C55" s="84"/>
      <c r="D55" s="84"/>
      <c r="E55" s="84"/>
    </row>
    <row r="56" spans="1:5" s="7" customFormat="1" ht="12.75" x14ac:dyDescent="0.2">
      <c r="A56" s="87"/>
      <c r="B56" s="87"/>
      <c r="C56" s="84"/>
      <c r="D56" s="84"/>
      <c r="E56" s="84"/>
    </row>
    <row r="57" spans="1:5" s="7" customFormat="1" ht="12.75" x14ac:dyDescent="0.2">
      <c r="A57" s="1"/>
      <c r="B57" s="1"/>
      <c r="C57" s="84"/>
      <c r="D57" s="84"/>
      <c r="E57" s="84"/>
    </row>
    <row r="58" spans="1:5" s="7" customFormat="1" ht="12.75" x14ac:dyDescent="0.2">
      <c r="A58" s="1"/>
      <c r="B58" s="1"/>
      <c r="C58" s="84"/>
      <c r="D58" s="84"/>
      <c r="E58" s="84"/>
    </row>
    <row r="59" spans="1:5" s="7" customFormat="1" ht="12.75" x14ac:dyDescent="0.2">
      <c r="A59" s="1"/>
      <c r="B59" s="1"/>
      <c r="C59" s="84"/>
      <c r="D59" s="84"/>
      <c r="E59" s="84"/>
    </row>
    <row r="60" spans="1:5" s="7" customFormat="1" ht="12.75" x14ac:dyDescent="0.2">
      <c r="A60" s="1"/>
      <c r="B60" s="1"/>
      <c r="C60" s="84"/>
      <c r="D60" s="84"/>
      <c r="E60" s="84"/>
    </row>
    <row r="61" spans="1:5" s="7" customFormat="1" ht="12.75" x14ac:dyDescent="0.2">
      <c r="A61" s="1"/>
      <c r="B61" s="1"/>
      <c r="C61" s="84"/>
      <c r="D61" s="84"/>
      <c r="E61" s="84"/>
    </row>
    <row r="62" spans="1:5" s="7" customFormat="1" ht="12.75" x14ac:dyDescent="0.2">
      <c r="A62" s="1"/>
      <c r="B62" s="1"/>
      <c r="C62" s="84"/>
      <c r="D62" s="84"/>
      <c r="E62" s="84"/>
    </row>
    <row r="63" spans="1:5" s="7" customFormat="1" ht="12.75" x14ac:dyDescent="0.2">
      <c r="A63" s="1"/>
      <c r="B63" s="1"/>
      <c r="C63" s="84"/>
      <c r="D63" s="84"/>
      <c r="E63" s="84"/>
    </row>
    <row r="64" spans="1:5" s="7" customFormat="1" ht="12.75" x14ac:dyDescent="0.2">
      <c r="A64" s="1"/>
      <c r="B64" s="1"/>
      <c r="C64" s="84"/>
      <c r="D64" s="84"/>
      <c r="E64" s="84"/>
    </row>
    <row r="65" spans="1:5" s="7" customFormat="1" ht="12.75" x14ac:dyDescent="0.2">
      <c r="A65" s="1"/>
      <c r="B65" s="1"/>
      <c r="C65" s="84"/>
      <c r="D65" s="84"/>
      <c r="E65" s="84"/>
    </row>
    <row r="66" spans="1:5" s="7" customFormat="1" ht="12.75" x14ac:dyDescent="0.2">
      <c r="A66" s="1"/>
      <c r="B66" s="1"/>
      <c r="C66" s="84"/>
      <c r="D66" s="84"/>
      <c r="E66" s="84"/>
    </row>
    <row r="67" spans="1:5" s="7" customFormat="1" ht="12.75" x14ac:dyDescent="0.2">
      <c r="A67" s="1"/>
      <c r="B67" s="1"/>
      <c r="C67" s="84"/>
      <c r="D67" s="84"/>
      <c r="E67" s="84"/>
    </row>
    <row r="68" spans="1:5" s="7" customFormat="1" ht="12.75" x14ac:dyDescent="0.2">
      <c r="A68" s="1"/>
      <c r="B68" s="1"/>
      <c r="C68" s="84"/>
      <c r="D68" s="84"/>
      <c r="E68" s="84"/>
    </row>
    <row r="69" spans="1:5" s="7" customFormat="1" ht="12.75" x14ac:dyDescent="0.2">
      <c r="A69" s="1"/>
      <c r="B69" s="1"/>
      <c r="C69" s="84"/>
      <c r="D69" s="84"/>
      <c r="E69" s="84"/>
    </row>
    <row r="70" spans="1:5" s="7" customFormat="1" ht="12.75" x14ac:dyDescent="0.2">
      <c r="A70" s="1"/>
      <c r="B70" s="1"/>
      <c r="C70" s="84"/>
      <c r="D70" s="84"/>
      <c r="E70" s="84"/>
    </row>
    <row r="71" spans="1:5" s="7" customFormat="1" ht="12.75" x14ac:dyDescent="0.2">
      <c r="A71" s="1"/>
      <c r="B71" s="1"/>
      <c r="C71" s="84"/>
      <c r="D71" s="84"/>
      <c r="E71" s="84"/>
    </row>
    <row r="72" spans="1:5" s="7" customFormat="1" ht="12.75" x14ac:dyDescent="0.2">
      <c r="A72" s="1"/>
      <c r="B72" s="1"/>
      <c r="C72" s="84"/>
      <c r="D72" s="84"/>
      <c r="E72" s="84"/>
    </row>
    <row r="73" spans="1:5" s="7" customFormat="1" ht="12.75" x14ac:dyDescent="0.2">
      <c r="A73" s="1"/>
      <c r="B73" s="1"/>
      <c r="C73" s="84"/>
      <c r="D73" s="84"/>
      <c r="E73" s="84"/>
    </row>
    <row r="74" spans="1:5" s="7" customFormat="1" ht="12.75" x14ac:dyDescent="0.2">
      <c r="A74" s="1"/>
      <c r="B74" s="1"/>
      <c r="C74" s="84"/>
      <c r="D74" s="84"/>
      <c r="E74" s="84"/>
    </row>
    <row r="75" spans="1:5" s="7" customFormat="1" ht="12.75" x14ac:dyDescent="0.2">
      <c r="A75" s="1"/>
      <c r="B75" s="1"/>
      <c r="C75" s="84"/>
      <c r="D75" s="84"/>
      <c r="E75" s="84"/>
    </row>
    <row r="76" spans="1:5" s="7" customFormat="1" ht="12.75" x14ac:dyDescent="0.2">
      <c r="A76" s="1"/>
      <c r="B76" s="1"/>
      <c r="C76" s="84"/>
      <c r="D76" s="84"/>
      <c r="E76" s="84"/>
    </row>
    <row r="77" spans="1:5" s="7" customFormat="1" ht="12.75" x14ac:dyDescent="0.2">
      <c r="A77" s="1"/>
      <c r="B77" s="1"/>
      <c r="C77" s="84"/>
      <c r="D77" s="84"/>
      <c r="E77" s="84"/>
    </row>
    <row r="78" spans="1:5" s="7" customFormat="1" ht="12.75" x14ac:dyDescent="0.2">
      <c r="A78" s="1"/>
      <c r="B78" s="1"/>
      <c r="C78" s="84"/>
      <c r="D78" s="84"/>
      <c r="E78" s="84"/>
    </row>
    <row r="79" spans="1:5" s="7" customFormat="1" ht="12.75" x14ac:dyDescent="0.2">
      <c r="A79" s="1"/>
      <c r="B79" s="1"/>
      <c r="C79" s="84"/>
      <c r="D79" s="84"/>
      <c r="E79" s="84"/>
    </row>
    <row r="80" spans="1:5" s="7" customFormat="1" ht="12.75" x14ac:dyDescent="0.2">
      <c r="A80" s="1"/>
      <c r="B80" s="1"/>
      <c r="C80" s="84"/>
      <c r="D80" s="84"/>
      <c r="E80" s="84"/>
    </row>
    <row r="81" spans="1:5" s="7" customFormat="1" ht="12.75" x14ac:dyDescent="0.2">
      <c r="A81" s="1"/>
      <c r="B81" s="1"/>
      <c r="C81" s="84"/>
      <c r="D81" s="84"/>
      <c r="E81" s="84"/>
    </row>
    <row r="82" spans="1:5" s="7" customFormat="1" ht="12.75" x14ac:dyDescent="0.2">
      <c r="A82" s="1"/>
      <c r="B82" s="1"/>
      <c r="C82" s="84"/>
      <c r="D82" s="84"/>
      <c r="E82" s="84"/>
    </row>
    <row r="83" spans="1:5" s="7" customFormat="1" ht="12.75" x14ac:dyDescent="0.2">
      <c r="A83" s="1"/>
      <c r="B83" s="1"/>
      <c r="C83" s="84"/>
      <c r="D83" s="84"/>
      <c r="E83" s="84"/>
    </row>
    <row r="84" spans="1:5" s="7" customFormat="1" ht="12.75" x14ac:dyDescent="0.2">
      <c r="A84" s="1"/>
      <c r="B84" s="1"/>
      <c r="C84" s="84"/>
      <c r="D84" s="84"/>
      <c r="E84" s="84"/>
    </row>
    <row r="85" spans="1:5" s="7" customFormat="1" ht="12.75" x14ac:dyDescent="0.2">
      <c r="A85" s="1"/>
      <c r="B85" s="1"/>
      <c r="C85" s="84"/>
      <c r="D85" s="84"/>
      <c r="E85" s="84"/>
    </row>
    <row r="86" spans="1:5" s="7" customFormat="1" ht="12.75" x14ac:dyDescent="0.2">
      <c r="A86" s="1"/>
      <c r="B86" s="1"/>
      <c r="C86" s="84"/>
      <c r="D86" s="84"/>
      <c r="E86" s="84"/>
    </row>
    <row r="87" spans="1:5" s="7" customFormat="1" ht="12.75" x14ac:dyDescent="0.2">
      <c r="A87" s="1"/>
      <c r="B87" s="1"/>
      <c r="C87" s="84"/>
      <c r="D87" s="84"/>
      <c r="E87" s="84"/>
    </row>
    <row r="88" spans="1:5" s="7" customFormat="1" ht="12.75" x14ac:dyDescent="0.2">
      <c r="A88" s="1"/>
      <c r="B88" s="1"/>
      <c r="C88" s="2"/>
      <c r="D88" s="84"/>
      <c r="E88" s="84"/>
    </row>
    <row r="89" spans="1:5" s="7" customFormat="1" ht="12.75" x14ac:dyDescent="0.2">
      <c r="A89" s="1"/>
      <c r="B89" s="1"/>
      <c r="C89" s="2"/>
      <c r="D89" s="84"/>
      <c r="E89" s="84"/>
    </row>
    <row r="90" spans="1:5" s="7" customFormat="1" ht="12.75" x14ac:dyDescent="0.2">
      <c r="A90" s="1"/>
      <c r="B90" s="1"/>
      <c r="C90" s="2"/>
      <c r="D90" s="84"/>
      <c r="E90" s="84"/>
    </row>
    <row r="91" spans="1:5" s="7" customFormat="1" ht="12.75" x14ac:dyDescent="0.2">
      <c r="A91" s="1"/>
      <c r="B91" s="1"/>
      <c r="C91" s="2"/>
      <c r="D91" s="84"/>
      <c r="E91" s="84"/>
    </row>
    <row r="92" spans="1:5" s="7" customFormat="1" ht="12.75" x14ac:dyDescent="0.2">
      <c r="A92" s="1"/>
      <c r="B92" s="1"/>
      <c r="C92" s="2"/>
      <c r="D92" s="84"/>
      <c r="E92" s="84"/>
    </row>
    <row r="93" spans="1:5" ht="12.75" x14ac:dyDescent="0.2"/>
    <row r="94" spans="1:5" ht="12.75" x14ac:dyDescent="0.2"/>
    <row r="95" spans="1:5" ht="12.75" x14ac:dyDescent="0.2"/>
    <row r="96" spans="1:5" ht="12.75" x14ac:dyDescent="0.2"/>
    <row r="97" ht="12.75" x14ac:dyDescent="0.2"/>
    <row r="98" ht="12.75" x14ac:dyDescent="0.2"/>
  </sheetData>
  <mergeCells count="12">
    <mergeCell ref="A15:A16"/>
    <mergeCell ref="B15:B16"/>
    <mergeCell ref="C15:C16"/>
    <mergeCell ref="D15:E15"/>
    <mergeCell ref="B38:C38"/>
    <mergeCell ref="B42:E43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2019-04-07T02:25:45Z</dcterms:modified>
</cp:coreProperties>
</file>