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<sst xmlns="http://schemas.openxmlformats.org/spreadsheetml/2006/main" count="70" uniqueCount="70">
  <si>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</si>
  <si>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</si>
  <si>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</si>
  <si>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</si>
  <si>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</si>
  <si>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</si>
  <si>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</si>
  <si>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</si>
  <si>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</si>
  <si>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</si>
  <si>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</si>
  <si>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</si>
  <si>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</si>
  <si>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</si>
  <si>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</si>
  <si>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</si>
  <si>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</si>
  <si>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</si>
  <si>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</si>
  <si>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</si>
  <si>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</si>
  <si>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</si>
  <si>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</si>
  <si>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</si>
  <si>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</si>
  <si>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</si>
  <si>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</si>
  <si>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</si>
  <si>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</si>
  <si>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</si>
  <si>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</si>
  <si>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</si>
  <si>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</si>
  <si>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</si>
  <si>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</si>
  <si>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</si>
  <si>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</si>
  <si>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</si>
  <si>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</si>
  <si>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</si>
  <si>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Установка видеонаблюдения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</si>
  <si>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</si>
  <si>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</si>
  <si>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</si>
  <si>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</si>
  <si>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</si>
  <si>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</si>
  <si>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</si>
  <si>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</si>
  <si>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</si>
  <si>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</si>
  <si>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</si>
  <si>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</si>
  <si>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</si>
  <si>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</si>
  <si>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</si>
  <si>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Оранжевый слон</t>
  </si>
  <si>
    <t>За счет прочих средств(по предоставлению протокола собственников)</t>
  </si>
  <si>
    <t>Восстановление теплоизоляции</t>
  </si>
  <si>
    <t>2.15</t>
  </si>
  <si>
    <t>Ремонт межпанельных швов 30 м.п.</t>
  </si>
  <si>
    <t>Установка и обслуживание автоматизированного теплового пункта МКД</t>
  </si>
  <si>
    <t>Дезинфекция мусоростволов, мусорокамер</t>
  </si>
  <si>
    <t>Замена запорной арматуры (кран шар.,вентель,задвижки)</t>
  </si>
  <si>
    <t>Установка козырька над подъездом</t>
  </si>
  <si>
    <t>Запсибтранстелеком</t>
  </si>
  <si>
    <t>Установка энергосберегающего освещения</t>
  </si>
  <si>
    <t>Страхование лифтов</t>
  </si>
  <si>
    <t>План работ и услуг по содержанию и ремонту общего имущества МКД на 2018 год по адресу:                                         Попова, 6к.2</t>
  </si>
  <si>
    <t>Ремонт входа в подъезд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</si>
</sst>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vertical="center"/>
      <protection/>
    </xf>
    <xf numFmtId="49" fontId="10" fillId="32" borderId="10" xfId="0" applyNumberFormat="1" applyFont="1" applyFill="1" applyBorder="1" applyAlignment="1" applyProtection="1">
      <alignment/>
      <protection locked="0"/>
    </xf>
    <xf numFmtId="49" fontId="13" fillId="32" borderId="10" xfId="0" applyNumberFormat="1" applyFont="1" applyFill="1" applyBorder="1" applyAlignment="1" applyProtection="1">
      <alignment wrapText="1"/>
      <protection locked="0"/>
    </xf>
    <xf numFmtId="2" fontId="13" fillId="32" borderId="10" xfId="0" applyNumberFormat="1" applyFont="1" applyFill="1" applyBorder="1" applyAlignment="1" applyProtection="1">
      <alignment horizontal="center"/>
      <protection locked="0"/>
    </xf>
    <xf numFmtId="0" fontId="38" fillId="32" borderId="0" xfId="0" applyFont="1" applyFill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7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9055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4">
      <selection activeCell="F39" sqref="F39"/>
    </sheetView>
  </sheetViews>
  <sheetFormatPr defaultColWidth="8.8515625" defaultRowHeight="15"/>
  <cols>
    <col min="1" max="1" width="5.00390625" style="4" customWidth="1"/>
    <col min="2" max="2" width="67.14062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5.00390625" style="5" customWidth="1"/>
    <col min="8" max="16384" width="8.8515625" style="6" customWidth="1"/>
  </cols>
  <sheetData>
    <row r="1" spans="5:7" ht="15">
      <c r="E1" s="63" t="s">
        <v>43</v>
      </c>
      <c r="F1" s="63"/>
      <c r="G1" s="63"/>
    </row>
    <row r="2" spans="1:7" ht="30" customHeight="1">
      <c r="A2" s="64" t="s">
        <v>68</v>
      </c>
      <c r="B2" s="64"/>
      <c r="C2" s="64"/>
      <c r="D2" s="64"/>
      <c r="E2" s="64"/>
      <c r="F2" s="64"/>
      <c r="G2" s="64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5" t="s">
        <v>54</v>
      </c>
      <c r="D4" s="66"/>
      <c r="E4" s="66"/>
      <c r="F4" s="43"/>
    </row>
    <row r="5" spans="2:6" ht="15">
      <c r="B5" s="9" t="s">
        <v>1</v>
      </c>
      <c r="C5" s="67">
        <v>1</v>
      </c>
      <c r="D5" s="68"/>
      <c r="E5" s="68"/>
      <c r="F5" s="44"/>
    </row>
    <row r="6" spans="2:6" ht="15">
      <c r="B6" s="10" t="s">
        <v>2</v>
      </c>
      <c r="C6" s="67">
        <v>1981.11</v>
      </c>
      <c r="D6" s="68"/>
      <c r="E6" s="68"/>
      <c r="F6" s="44"/>
    </row>
    <row r="7" spans="2:6" ht="18.75" customHeight="1">
      <c r="B7" s="40" t="s">
        <v>51</v>
      </c>
      <c r="C7" s="69">
        <v>66700</v>
      </c>
      <c r="D7" s="70"/>
      <c r="E7" s="71"/>
      <c r="F7" s="45"/>
    </row>
    <row r="8" ht="15">
      <c r="D8" s="39">
        <v>9</v>
      </c>
    </row>
    <row r="9" spans="1:7" ht="15">
      <c r="A9" s="78" t="s">
        <v>3</v>
      </c>
      <c r="B9" s="79"/>
      <c r="C9" s="79"/>
      <c r="D9" s="79"/>
      <c r="E9" s="80"/>
      <c r="F9" s="80"/>
      <c r="G9" s="80"/>
    </row>
    <row r="10" spans="1:7" ht="51.75" customHeight="1">
      <c r="A10" s="81" t="s">
        <v>4</v>
      </c>
      <c r="B10" s="83" t="s">
        <v>5</v>
      </c>
      <c r="C10" s="85" t="s">
        <v>33</v>
      </c>
      <c r="D10" s="87" t="s">
        <v>46</v>
      </c>
      <c r="E10" s="88"/>
      <c r="F10" s="85" t="s">
        <v>45</v>
      </c>
      <c r="G10" s="61" t="s">
        <v>57</v>
      </c>
    </row>
    <row r="11" spans="1:7" ht="45" customHeight="1">
      <c r="A11" s="82"/>
      <c r="B11" s="84"/>
      <c r="C11" s="86"/>
      <c r="D11" s="38" t="s">
        <v>6</v>
      </c>
      <c r="E11" s="46" t="s">
        <v>44</v>
      </c>
      <c r="F11" s="86"/>
      <c r="G11" s="62"/>
    </row>
    <row r="12" spans="1:7" ht="27" customHeight="1">
      <c r="A12" s="12" t="s">
        <v>7</v>
      </c>
      <c r="B12" s="13" t="s">
        <v>32</v>
      </c>
      <c r="C12" s="14">
        <f>D12*C6</f>
        <v>9192.3504</v>
      </c>
      <c r="D12" s="14">
        <v>4.64</v>
      </c>
      <c r="E12" s="15">
        <f>C12*12</f>
        <v>110308.20479999999</v>
      </c>
      <c r="F12" s="15">
        <f>C12*12</f>
        <v>110308.20479999999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931.1216999999999</v>
      </c>
      <c r="D14" s="15">
        <v>0.47</v>
      </c>
      <c r="E14" s="15">
        <f>C14*12</f>
        <v>11173.4604</v>
      </c>
      <c r="F14" s="15">
        <f>C14*12</f>
        <v>11173.4604</v>
      </c>
      <c r="G14" s="3"/>
    </row>
    <row r="15" spans="1:7" ht="19.5" customHeight="1">
      <c r="A15" s="18" t="s">
        <v>12</v>
      </c>
      <c r="B15" s="19" t="s">
        <v>34</v>
      </c>
      <c r="C15" s="15">
        <v>1350</v>
      </c>
      <c r="D15" s="15">
        <f>C15/C6</f>
        <v>0.6814361645744053</v>
      </c>
      <c r="E15" s="15">
        <f>C15*12</f>
        <v>16200</v>
      </c>
      <c r="F15" s="15">
        <f>C15*12</f>
        <v>16200</v>
      </c>
      <c r="G15" s="3"/>
    </row>
    <row r="16" spans="1:7" s="53" customFormat="1" ht="19.5" customHeight="1">
      <c r="A16" s="2" t="s">
        <v>13</v>
      </c>
      <c r="B16" s="52" t="s">
        <v>67</v>
      </c>
      <c r="C16" s="15">
        <f aca="true" t="shared" si="0" ref="C16:C30">E16/12</f>
        <v>27.75</v>
      </c>
      <c r="D16" s="15">
        <f>C16/C6</f>
        <v>0.014007298938473887</v>
      </c>
      <c r="E16" s="3">
        <v>333</v>
      </c>
      <c r="F16" s="15">
        <v>333</v>
      </c>
      <c r="G16" s="3"/>
    </row>
    <row r="17" spans="1:7" s="53" customFormat="1" ht="18.75">
      <c r="A17" s="2" t="s">
        <v>14</v>
      </c>
      <c r="B17" s="1" t="s">
        <v>39</v>
      </c>
      <c r="C17" s="15">
        <f t="shared" si="0"/>
        <v>69.96</v>
      </c>
      <c r="D17" s="15">
        <f>C17/C6</f>
        <v>0.035313536350833626</v>
      </c>
      <c r="E17" s="3">
        <v>839.52</v>
      </c>
      <c r="F17" s="15">
        <v>839.52</v>
      </c>
      <c r="G17" s="3"/>
    </row>
    <row r="18" spans="1:7" s="53" customFormat="1" ht="18.75">
      <c r="A18" s="2" t="s">
        <v>48</v>
      </c>
      <c r="B18" s="1" t="s">
        <v>50</v>
      </c>
      <c r="C18" s="15">
        <f t="shared" si="0"/>
        <v>99</v>
      </c>
      <c r="D18" s="15">
        <f>C18/C7</f>
        <v>0.0014842578710644678</v>
      </c>
      <c r="E18" s="3">
        <v>1188</v>
      </c>
      <c r="F18" s="15">
        <v>1188</v>
      </c>
      <c r="G18" s="3"/>
    </row>
    <row r="19" spans="1:7" s="53" customFormat="1" ht="37.5">
      <c r="A19" s="2" t="s">
        <v>15</v>
      </c>
      <c r="B19" s="1" t="s">
        <v>61</v>
      </c>
      <c r="C19" s="15">
        <f t="shared" si="0"/>
        <v>30000</v>
      </c>
      <c r="D19" s="15">
        <f>C19/C6</f>
        <v>15.143025879431228</v>
      </c>
      <c r="E19" s="3">
        <v>360000</v>
      </c>
      <c r="F19" s="15">
        <v>0</v>
      </c>
      <c r="G19" s="3">
        <v>360000</v>
      </c>
    </row>
    <row r="20" spans="1:7" s="53" customFormat="1" ht="18.75">
      <c r="A20" s="2" t="s">
        <v>16</v>
      </c>
      <c r="B20" s="1" t="s">
        <v>40</v>
      </c>
      <c r="C20" s="15">
        <f t="shared" si="0"/>
        <v>3200</v>
      </c>
      <c r="D20" s="15">
        <f>C20/C6</f>
        <v>1.6152560938059977</v>
      </c>
      <c r="E20" s="3">
        <v>38400</v>
      </c>
      <c r="F20" s="15">
        <v>0</v>
      </c>
      <c r="G20" s="3">
        <v>38400</v>
      </c>
    </row>
    <row r="21" spans="1:7" s="60" customFormat="1" ht="18.75">
      <c r="A21" s="57" t="s">
        <v>17</v>
      </c>
      <c r="B21" s="58" t="s">
        <v>53</v>
      </c>
      <c r="C21" s="55">
        <f t="shared" si="0"/>
        <v>1250</v>
      </c>
      <c r="D21" s="55">
        <f>C21/C6</f>
        <v>0.6309594116429679</v>
      </c>
      <c r="E21" s="59">
        <v>15000</v>
      </c>
      <c r="F21" s="55">
        <v>15000</v>
      </c>
      <c r="G21" s="59"/>
    </row>
    <row r="22" spans="1:7" s="53" customFormat="1" ht="21" customHeight="1">
      <c r="A22" s="2" t="s">
        <v>18</v>
      </c>
      <c r="B22" s="1" t="s">
        <v>62</v>
      </c>
      <c r="C22" s="15">
        <f t="shared" si="0"/>
        <v>1000</v>
      </c>
      <c r="D22" s="15">
        <f>C22/C6</f>
        <v>0.5047675293143743</v>
      </c>
      <c r="E22" s="3">
        <v>12000</v>
      </c>
      <c r="F22" s="15"/>
      <c r="G22" s="3">
        <v>12000</v>
      </c>
    </row>
    <row r="23" spans="1:7" s="56" customFormat="1" ht="34.5" customHeight="1">
      <c r="A23" s="47" t="s">
        <v>19</v>
      </c>
      <c r="B23" s="48" t="s">
        <v>52</v>
      </c>
      <c r="C23" s="49">
        <f t="shared" si="0"/>
        <v>791.6666666666666</v>
      </c>
      <c r="D23" s="49">
        <f>C23/C6</f>
        <v>0.3996076273738796</v>
      </c>
      <c r="E23" s="50">
        <v>9500</v>
      </c>
      <c r="F23" s="54">
        <v>9500</v>
      </c>
      <c r="G23" s="50"/>
    </row>
    <row r="24" spans="1:7" s="53" customFormat="1" ht="26.25" customHeight="1">
      <c r="A24" s="2" t="s">
        <v>27</v>
      </c>
      <c r="B24" s="52" t="s">
        <v>63</v>
      </c>
      <c r="C24" s="15">
        <f t="shared" si="0"/>
        <v>433.3333333333333</v>
      </c>
      <c r="D24" s="15">
        <f>C24/C6</f>
        <v>0.21873259603622885</v>
      </c>
      <c r="E24" s="3">
        <v>5200</v>
      </c>
      <c r="F24" s="15">
        <v>5200</v>
      </c>
      <c r="G24" s="3"/>
    </row>
    <row r="25" spans="1:7" s="53" customFormat="1" ht="18.75">
      <c r="A25" s="2" t="s">
        <v>37</v>
      </c>
      <c r="B25" s="52" t="s">
        <v>69</v>
      </c>
      <c r="C25" s="15">
        <f t="shared" si="0"/>
        <v>750</v>
      </c>
      <c r="D25" s="15">
        <f>C25/C6</f>
        <v>0.3785756469857807</v>
      </c>
      <c r="E25" s="3">
        <v>9000</v>
      </c>
      <c r="F25" s="15">
        <v>9000</v>
      </c>
      <c r="G25" s="3"/>
    </row>
    <row r="26" spans="1:7" s="53" customFormat="1" ht="18.75">
      <c r="A26" s="2" t="s">
        <v>42</v>
      </c>
      <c r="B26" s="52" t="s">
        <v>64</v>
      </c>
      <c r="C26" s="15">
        <f t="shared" si="0"/>
        <v>2916.6666666666665</v>
      </c>
      <c r="D26" s="15">
        <f>C26/C6</f>
        <v>1.472238627166925</v>
      </c>
      <c r="E26" s="3">
        <v>35000</v>
      </c>
      <c r="F26" s="15">
        <v>35000</v>
      </c>
      <c r="G26" s="3"/>
    </row>
    <row r="27" spans="1:7" s="53" customFormat="1" ht="18.75">
      <c r="A27" s="2" t="s">
        <v>49</v>
      </c>
      <c r="B27" s="1" t="s">
        <v>58</v>
      </c>
      <c r="C27" s="15">
        <f t="shared" si="0"/>
        <v>1250</v>
      </c>
      <c r="D27" s="15">
        <f>C27/C6</f>
        <v>0.6309594116429679</v>
      </c>
      <c r="E27" s="15">
        <v>15000</v>
      </c>
      <c r="F27" s="15">
        <v>10500</v>
      </c>
      <c r="G27" s="3"/>
    </row>
    <row r="28" spans="1:7" ht="18.75">
      <c r="A28" s="2" t="s">
        <v>59</v>
      </c>
      <c r="B28" s="52" t="s">
        <v>60</v>
      </c>
      <c r="C28" s="15">
        <f t="shared" si="0"/>
        <v>1333.3333333333333</v>
      </c>
      <c r="D28" s="15">
        <f>C28/C6</f>
        <v>0.6730233724191657</v>
      </c>
      <c r="E28" s="3">
        <v>16000</v>
      </c>
      <c r="F28" s="3">
        <v>16000</v>
      </c>
      <c r="G28" s="3"/>
    </row>
    <row r="29" spans="1:7" ht="18.75">
      <c r="A29" s="2"/>
      <c r="B29" s="1" t="s">
        <v>66</v>
      </c>
      <c r="C29" s="15">
        <f t="shared" si="0"/>
        <v>1250</v>
      </c>
      <c r="D29" s="15">
        <f>C29/C6</f>
        <v>0.6309594116429679</v>
      </c>
      <c r="E29" s="3">
        <v>15000</v>
      </c>
      <c r="F29" s="3">
        <v>15000</v>
      </c>
      <c r="G29" s="3"/>
    </row>
    <row r="30" spans="1:7" ht="18.75">
      <c r="A30" s="2"/>
      <c r="B30" s="52"/>
      <c r="C30" s="15">
        <f t="shared" si="0"/>
        <v>0</v>
      </c>
      <c r="D30" s="15">
        <f>C30/C6</f>
        <v>0</v>
      </c>
      <c r="E30" s="3"/>
      <c r="F30" s="3"/>
      <c r="G30" s="3"/>
    </row>
    <row r="31" spans="1:7" ht="18.75">
      <c r="A31" s="18"/>
      <c r="B31" s="19" t="s">
        <v>20</v>
      </c>
      <c r="C31" s="14">
        <f>C25+C24+C23+C22+C21+C20+C19+C17+C16+C15+C14+C26+C27+C28+C29+C30</f>
        <v>46553.8317</v>
      </c>
      <c r="D31" s="14">
        <f>D25+D24+D23+D22+D21+D20+D19+D17+D16+D15+D14+D26+D27+D28+D29+D30</f>
        <v>23.498862607326195</v>
      </c>
      <c r="E31" s="14">
        <f>E25+E24+E23+E22+E21+E20+E19+E18+E17+E16+E15+E14+E26+E27+E28+E29+E30</f>
        <v>559833.9804</v>
      </c>
      <c r="F31" s="14">
        <f>F25+F24+F23+F22+F21+F20+F19+F18+F17+F16+F15+F14+F26+F27+F28+F29+F30</f>
        <v>144933.9804</v>
      </c>
      <c r="G31" s="14">
        <f>G25+G24+G23+G22+G21+G20+G19+G17+G16+G15+G14+G26+G27+G28+G29+G30</f>
        <v>410400</v>
      </c>
    </row>
    <row r="32" spans="1:7" ht="18.75">
      <c r="A32" s="2"/>
      <c r="B32" s="1" t="s">
        <v>47</v>
      </c>
      <c r="C32" s="15"/>
      <c r="D32" s="15">
        <f>D30+D29+D28+D27+D26+D25+D24+D22+D21+D20+D19+D17+D16+D15+D14+D23</f>
        <v>23.498862607326192</v>
      </c>
      <c r="E32" s="3"/>
      <c r="F32" s="3">
        <f>(F30+F29+F28+F27+F26+F25+F24+F23+F22+F21+F20+F19+F17+F16+F15+F14)/12/C6</f>
        <v>6.046525281281707</v>
      </c>
      <c r="G32" s="3">
        <f>(G30+G29+G28+G27+G26+G25+G24+G23+G22+G21+G20+G19+G17+G16+G15+G14)/12/C6</f>
        <v>17.2630495025516</v>
      </c>
    </row>
    <row r="33" spans="1:7" ht="37.5">
      <c r="A33" s="11" t="s">
        <v>21</v>
      </c>
      <c r="B33" s="20" t="s">
        <v>38</v>
      </c>
      <c r="C33" s="14">
        <f>D33*C6</f>
        <v>7924.44</v>
      </c>
      <c r="D33" s="21">
        <f>ROUND((D32+D12)/84.5*12,2)</f>
        <v>4</v>
      </c>
      <c r="E33" s="14">
        <f>D33*12*C6</f>
        <v>95093.28</v>
      </c>
      <c r="F33" s="21">
        <f>ROUND((F31+F12)/C6/12/84.5*12,2)</f>
        <v>1.52</v>
      </c>
      <c r="G33" s="21">
        <f>ROUND((G32+G12)/84.5*12,2)</f>
        <v>2.45</v>
      </c>
    </row>
    <row r="34" spans="1:7" ht="37.5">
      <c r="A34" s="22" t="s">
        <v>22</v>
      </c>
      <c r="B34" s="23" t="s">
        <v>23</v>
      </c>
      <c r="C34" s="14">
        <f>ROUND((C31+C12)/84.5*3.5,2)</f>
        <v>2309.01</v>
      </c>
      <c r="D34" s="14">
        <f>C34/C6</f>
        <v>1.1655132728621835</v>
      </c>
      <c r="E34" s="14">
        <f>ROUND((E31+E12)/84.5*3.5,2)</f>
        <v>27757.37</v>
      </c>
      <c r="F34" s="14">
        <f>ROUND(((F31+F12)/12/C6)/84.5*3.5,2)</f>
        <v>0.44</v>
      </c>
      <c r="G34" s="14">
        <f>ROUND(((G31+G12)/12/C6)/84.5*3.5,2)</f>
        <v>0.72</v>
      </c>
    </row>
    <row r="35" spans="1:7" ht="56.25">
      <c r="A35" s="22" t="s">
        <v>24</v>
      </c>
      <c r="B35" s="23" t="s">
        <v>25</v>
      </c>
      <c r="C35" s="24">
        <v>0</v>
      </c>
      <c r="D35" s="15">
        <f>C35/C6</f>
        <v>0</v>
      </c>
      <c r="E35" s="24">
        <f>C35*12</f>
        <v>0</v>
      </c>
      <c r="F35" s="24"/>
      <c r="G35" s="37"/>
    </row>
    <row r="36" spans="1:7" ht="18.75">
      <c r="A36" s="18"/>
      <c r="B36" s="23" t="s">
        <v>26</v>
      </c>
      <c r="C36" s="14"/>
      <c r="D36" s="14">
        <f>D34+D33+D31+D12+D35</f>
        <v>33.30437588018838</v>
      </c>
      <c r="E36" s="14"/>
      <c r="F36" s="14">
        <f>(F31+F12)/12/C6+F33+F34</f>
        <v>12.69649726668383</v>
      </c>
      <c r="G36" s="14">
        <f>(G31+G12)/12/C6+G33+G34</f>
        <v>20.433049502551597</v>
      </c>
    </row>
    <row r="37" spans="1:7" ht="18.75">
      <c r="A37" s="18"/>
      <c r="B37" s="72" t="s">
        <v>36</v>
      </c>
      <c r="C37" s="73"/>
      <c r="D37" s="74">
        <f>D36-(C7/12/C6+(D39)/C6)</f>
        <v>29.610318844822686</v>
      </c>
      <c r="E37" s="75"/>
      <c r="F37" s="14">
        <f>F36-(C7+D39*12)/12/C6</f>
        <v>9.002440231318134</v>
      </c>
      <c r="G37" s="14"/>
    </row>
    <row r="38" spans="1:6" ht="15">
      <c r="A38" s="25"/>
      <c r="B38" s="25"/>
      <c r="C38" s="26"/>
      <c r="D38" s="26"/>
      <c r="E38" s="26"/>
      <c r="F38" s="26"/>
    </row>
    <row r="39" spans="1:4" ht="20.25">
      <c r="A39" s="25"/>
      <c r="B39" s="76" t="s">
        <v>35</v>
      </c>
      <c r="C39" s="76"/>
      <c r="D39" s="27">
        <v>1760</v>
      </c>
    </row>
    <row r="40" spans="1:6" ht="15">
      <c r="A40" s="25"/>
      <c r="B40" s="25"/>
      <c r="C40" s="26"/>
      <c r="D40" s="26"/>
      <c r="E40" s="26"/>
      <c r="F40" s="26"/>
    </row>
    <row r="41" spans="1:7" ht="18">
      <c r="A41" s="28"/>
      <c r="B41" s="29" t="s">
        <v>28</v>
      </c>
      <c r="C41" s="30">
        <v>2000</v>
      </c>
      <c r="D41" s="31"/>
      <c r="E41" s="31"/>
      <c r="F41" s="31"/>
      <c r="G41" s="32"/>
    </row>
    <row r="42" spans="1:7" ht="18">
      <c r="A42" s="28"/>
      <c r="B42" s="33" t="s">
        <v>55</v>
      </c>
      <c r="C42" s="34">
        <v>50</v>
      </c>
      <c r="D42" s="31"/>
      <c r="E42" s="31"/>
      <c r="F42" s="31"/>
      <c r="G42" s="32"/>
    </row>
    <row r="43" spans="1:7" ht="18">
      <c r="A43" s="28"/>
      <c r="B43" s="33" t="s">
        <v>56</v>
      </c>
      <c r="C43" s="34">
        <v>50</v>
      </c>
      <c r="D43" s="31"/>
      <c r="E43" s="31"/>
      <c r="F43" s="31"/>
      <c r="G43" s="32"/>
    </row>
    <row r="44" spans="1:7" ht="18">
      <c r="A44" s="28"/>
      <c r="B44" s="51" t="s">
        <v>29</v>
      </c>
      <c r="C44" s="34"/>
      <c r="D44" s="31"/>
      <c r="E44" s="31"/>
      <c r="F44" s="31"/>
      <c r="G44" s="32"/>
    </row>
    <row r="45" spans="1:7" ht="18">
      <c r="A45" s="28"/>
      <c r="B45" s="33" t="s">
        <v>30</v>
      </c>
      <c r="C45" s="34">
        <v>1050</v>
      </c>
      <c r="D45" s="31"/>
      <c r="E45" s="31"/>
      <c r="F45" s="31"/>
      <c r="G45" s="32"/>
    </row>
    <row r="46" spans="1:7" ht="18">
      <c r="A46" s="28"/>
      <c r="B46" s="33" t="s">
        <v>31</v>
      </c>
      <c r="C46" s="34">
        <v>350</v>
      </c>
      <c r="D46" s="31"/>
      <c r="E46" s="31"/>
      <c r="F46" s="31"/>
      <c r="G46" s="32"/>
    </row>
    <row r="47" spans="1:7" ht="18">
      <c r="A47" s="28"/>
      <c r="B47" s="33" t="s">
        <v>65</v>
      </c>
      <c r="C47" s="34">
        <v>500</v>
      </c>
      <c r="D47" s="31"/>
      <c r="E47" s="31"/>
      <c r="F47" s="31"/>
      <c r="G47" s="32"/>
    </row>
    <row r="48" spans="1:7" ht="18">
      <c r="A48" s="28"/>
      <c r="B48" s="33"/>
      <c r="C48" s="34"/>
      <c r="D48" s="31"/>
      <c r="E48" s="31"/>
      <c r="F48" s="31"/>
      <c r="G48" s="32"/>
    </row>
    <row r="49" spans="1:7" ht="93.75" customHeight="1">
      <c r="A49" s="77" t="s">
        <v>41</v>
      </c>
      <c r="B49" s="77"/>
      <c r="C49" s="77"/>
      <c r="D49" s="77"/>
      <c r="E49" s="31"/>
      <c r="F49" s="31"/>
      <c r="G49" s="32"/>
    </row>
    <row r="50" spans="1:6" ht="15">
      <c r="A50" s="25"/>
      <c r="B50" s="25"/>
      <c r="C50" s="26"/>
      <c r="D50" s="26"/>
      <c r="E50" s="26"/>
      <c r="F50" s="2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3:6" ht="15">
      <c r="C97" s="36"/>
      <c r="D97" s="36"/>
      <c r="E97" s="36"/>
      <c r="F97" s="36"/>
    </row>
  </sheetData>
  <sheetProtection/>
  <mergeCells count="17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2018-02-20T07:09:47Z</dcterms:modified>
  <cp:category/>
  <cp:version/>
  <cp:contentType/>
  <cp:contentStatus/>
</cp:coreProperties>
</file>