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491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<sst xmlns="http://schemas.openxmlformats.org/spreadsheetml/2006/main" count="63" uniqueCount="63">
  <si>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</si>
  <si>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</si>
  <si>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</si>
  <si>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</si>
  <si>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</si>
  <si>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</si>
  <si>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</si>
  <si>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</si>
  <si>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</si>
  <si>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</si>
  <si>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</si>
  <si>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</si>
  <si>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</si>
  <si>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</si>
  <si>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</si>
  <si>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</si>
  <si>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</si>
  <si>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</si>
  <si>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</si>
  <si>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</si>
  <si>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</si>
  <si>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</si>
  <si>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</si>
  <si>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</si>
  <si>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</si>
  <si>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</si>
  <si>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</si>
  <si>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</si>
  <si>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</si>
  <si>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</si>
  <si>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</si>
  <si>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</si>
  <si>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</si>
  <si>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</si>
  <si>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</si>
  <si>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</si>
  <si>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</si>
  <si>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</si>
  <si>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</si>
  <si>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</si>
  <si>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</si>
  <si>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</si>
  <si>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</si>
  <si>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</si>
  <si>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</si>
  <si>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</si>
  <si>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</si>
  <si>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</si>
  <si>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</si>
  <si>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</si>
  <si>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</si>
  <si>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</si>
  <si>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</si>
  <si>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</si>
  <si>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За счет прочих средств(по предоставлению протокола собственников)</t>
  </si>
  <si>
    <t>2.14</t>
  </si>
  <si>
    <t>2.15</t>
  </si>
  <si>
    <t>2.16</t>
  </si>
  <si>
    <t>Дератизация подвального помещения (630)</t>
  </si>
  <si>
    <t>Дезинсекция (630)</t>
  </si>
  <si>
    <t>Ремонт межпанельных швов (57)</t>
  </si>
  <si>
    <t>План работ и услуг по содержанию и ремонту общего имущества МКД на 2018 год по адресу:                                         Попова, 24</t>
  </si>
  <si>
    <t>Поверка ГВС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</si>
</sst>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59" fillId="32" borderId="0" xfId="0" applyFont="1" applyFill="1" applyAlignment="1" applyProtection="1">
      <alignment/>
      <protection/>
    </xf>
    <xf numFmtId="49" fontId="60" fillId="0" borderId="10" xfId="0" applyNumberFormat="1" applyFont="1" applyBorder="1" applyAlignment="1" applyProtection="1">
      <alignment wrapText="1"/>
      <protection locked="0"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32" borderId="12" xfId="0" applyNumberFormat="1" applyFont="1" applyFill="1" applyBorder="1" applyAlignment="1" applyProtection="1">
      <alignment horizontal="left" vertical="center" wrapText="1"/>
      <protection/>
    </xf>
    <xf numFmtId="2" fontId="18" fillId="32" borderId="16" xfId="0" applyNumberFormat="1" applyFont="1" applyFill="1" applyBorder="1" applyAlignment="1" applyProtection="1">
      <alignment horizontal="left" vertical="center" wrapText="1"/>
      <protection/>
    </xf>
    <xf numFmtId="2" fontId="18" fillId="32" borderId="15" xfId="0" applyNumberFormat="1" applyFont="1" applyFill="1" applyBorder="1" applyAlignment="1" applyProtection="1">
      <alignment horizontal="left" vertical="center" wrapText="1"/>
      <protection/>
    </xf>
    <xf numFmtId="49" fontId="10" fillId="32" borderId="10" xfId="0" applyNumberFormat="1" applyFont="1" applyFill="1" applyBorder="1" applyAlignment="1" applyProtection="1">
      <alignment vertical="center"/>
      <protection locked="0"/>
    </xf>
    <xf numFmtId="0" fontId="13" fillId="32" borderId="0" xfId="0" applyFont="1" applyFill="1" applyAlignment="1" applyProtection="1">
      <alignment vertical="center"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 locked="0"/>
    </xf>
    <xf numFmtId="0" fontId="39" fillId="32" borderId="0" xfId="0" applyFont="1" applyFill="1" applyAlignment="1" applyProtection="1">
      <alignment vertical="center"/>
      <protection/>
    </xf>
    <xf numFmtId="0" fontId="59" fillId="32" borderId="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75" zoomScaleNormal="75" zoomScalePageLayoutView="0" workbookViewId="0" topLeftCell="A16">
      <selection activeCell="C10" sqref="C10:C1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0.00390625" style="5" customWidth="1"/>
    <col min="8" max="16384" width="8.8515625" style="6" customWidth="1"/>
  </cols>
  <sheetData>
    <row r="1" spans="5:7" ht="15">
      <c r="E1" s="79" t="s">
        <v>46</v>
      </c>
      <c r="F1" s="79"/>
      <c r="G1" s="79"/>
    </row>
    <row r="2" spans="1:7" ht="30" customHeight="1">
      <c r="A2" s="80" t="s">
        <v>61</v>
      </c>
      <c r="B2" s="80"/>
      <c r="C2" s="80"/>
      <c r="D2" s="80"/>
      <c r="E2" s="80"/>
      <c r="F2" s="80"/>
      <c r="G2" s="80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1" t="s">
        <v>40</v>
      </c>
      <c r="D4" s="82"/>
      <c r="E4" s="82"/>
      <c r="F4" s="43"/>
    </row>
    <row r="5" spans="2:6" ht="15">
      <c r="B5" s="9" t="s">
        <v>1</v>
      </c>
      <c r="C5" s="83">
        <v>4</v>
      </c>
      <c r="D5" s="84"/>
      <c r="E5" s="84"/>
      <c r="F5" s="44"/>
    </row>
    <row r="6" spans="2:6" ht="15">
      <c r="B6" s="10" t="s">
        <v>2</v>
      </c>
      <c r="C6" s="83">
        <v>2677.4</v>
      </c>
      <c r="D6" s="84"/>
      <c r="E6" s="84"/>
      <c r="F6" s="44"/>
    </row>
    <row r="7" spans="2:7" ht="18.75" customHeight="1">
      <c r="B7" s="40" t="s">
        <v>51</v>
      </c>
      <c r="C7" s="85">
        <v>-193979</v>
      </c>
      <c r="D7" s="86"/>
      <c r="E7" s="87"/>
      <c r="F7" s="45"/>
      <c r="G7" s="93"/>
    </row>
    <row r="8" spans="2:4" ht="15">
      <c r="B8" s="58"/>
      <c r="D8" s="39">
        <v>8.5</v>
      </c>
    </row>
    <row r="9" spans="1:7" ht="15">
      <c r="A9" s="66" t="s">
        <v>3</v>
      </c>
      <c r="B9" s="67"/>
      <c r="C9" s="67"/>
      <c r="D9" s="67"/>
      <c r="E9" s="68"/>
      <c r="F9" s="68"/>
      <c r="G9" s="68"/>
    </row>
    <row r="10" spans="1:7" ht="43.5" customHeight="1">
      <c r="A10" s="69" t="s">
        <v>4</v>
      </c>
      <c r="B10" s="71" t="s">
        <v>5</v>
      </c>
      <c r="C10" s="73" t="s">
        <v>34</v>
      </c>
      <c r="D10" s="75" t="s">
        <v>49</v>
      </c>
      <c r="E10" s="76"/>
      <c r="F10" s="73" t="s">
        <v>48</v>
      </c>
      <c r="G10" s="77" t="s">
        <v>54</v>
      </c>
    </row>
    <row r="11" spans="1:7" ht="45" customHeight="1">
      <c r="A11" s="70"/>
      <c r="B11" s="72"/>
      <c r="C11" s="74"/>
      <c r="D11" s="38" t="s">
        <v>6</v>
      </c>
      <c r="E11" s="46" t="s">
        <v>47</v>
      </c>
      <c r="F11" s="74"/>
      <c r="G11" s="78"/>
    </row>
    <row r="12" spans="1:7" ht="27" customHeight="1">
      <c r="A12" s="12" t="s">
        <v>7</v>
      </c>
      <c r="B12" s="13" t="s">
        <v>33</v>
      </c>
      <c r="C12" s="14">
        <f>D12*C6</f>
        <v>12423.136</v>
      </c>
      <c r="D12" s="14">
        <v>4.64</v>
      </c>
      <c r="E12" s="15">
        <f>C12*12</f>
        <v>149077.632</v>
      </c>
      <c r="F12" s="15">
        <f>C12*12</f>
        <v>149077.632</v>
      </c>
      <c r="G12" s="41"/>
    </row>
    <row r="13" spans="1:7" ht="21.75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1258.378</v>
      </c>
      <c r="D14" s="15">
        <v>0.47</v>
      </c>
      <c r="E14" s="15">
        <f>C14*12</f>
        <v>15100.536</v>
      </c>
      <c r="F14" s="15">
        <f>C14*12</f>
        <v>15100.536</v>
      </c>
      <c r="G14" s="3"/>
    </row>
    <row r="15" spans="1:7" ht="19.5" customHeight="1">
      <c r="A15" s="18" t="s">
        <v>12</v>
      </c>
      <c r="B15" s="19" t="s">
        <v>35</v>
      </c>
      <c r="C15" s="15">
        <v>1350</v>
      </c>
      <c r="D15" s="15">
        <f>C15/C6</f>
        <v>0.5042205124374393</v>
      </c>
      <c r="E15" s="15">
        <f>C15*12</f>
        <v>16200</v>
      </c>
      <c r="F15" s="15">
        <f>C15*12</f>
        <v>16200</v>
      </c>
      <c r="G15" s="3"/>
    </row>
    <row r="16" spans="1:7" s="54" customFormat="1" ht="20.25" customHeight="1">
      <c r="A16" s="49" t="s">
        <v>13</v>
      </c>
      <c r="B16" s="1" t="s">
        <v>58</v>
      </c>
      <c r="C16" s="51">
        <f aca="true" t="shared" si="0" ref="C16:C29">E16/12</f>
        <v>111.3</v>
      </c>
      <c r="D16" s="51">
        <f>C16/C6</f>
        <v>0.04157018002539777</v>
      </c>
      <c r="E16" s="3">
        <v>1335.6</v>
      </c>
      <c r="F16" s="3">
        <v>1335.6</v>
      </c>
      <c r="G16" s="52"/>
    </row>
    <row r="17" spans="1:7" s="55" customFormat="1" ht="18.75">
      <c r="A17" s="2" t="s">
        <v>14</v>
      </c>
      <c r="B17" s="1" t="s">
        <v>59</v>
      </c>
      <c r="C17" s="15">
        <f t="shared" si="0"/>
        <v>157.5</v>
      </c>
      <c r="D17" s="15">
        <f>C17/C6</f>
        <v>0.058825726451034586</v>
      </c>
      <c r="E17" s="15">
        <v>1890</v>
      </c>
      <c r="F17" s="15">
        <v>1890</v>
      </c>
      <c r="G17" s="3"/>
    </row>
    <row r="18" spans="1:7" s="55" customFormat="1" ht="18.75">
      <c r="A18" s="2" t="s">
        <v>15</v>
      </c>
      <c r="B18" s="1" t="s">
        <v>43</v>
      </c>
      <c r="C18" s="15">
        <f t="shared" si="0"/>
        <v>4166.666666666667</v>
      </c>
      <c r="D18" s="15">
        <f>C18/C6</f>
        <v>1.5562361494982695</v>
      </c>
      <c r="E18" s="15">
        <v>50000</v>
      </c>
      <c r="F18" s="15">
        <v>0</v>
      </c>
      <c r="G18" s="3">
        <v>50000</v>
      </c>
    </row>
    <row r="19" spans="1:7" s="55" customFormat="1" ht="18.75">
      <c r="A19" s="2" t="s">
        <v>16</v>
      </c>
      <c r="B19" s="1" t="s">
        <v>42</v>
      </c>
      <c r="C19" s="15">
        <f t="shared" si="0"/>
        <v>4500</v>
      </c>
      <c r="D19" s="15">
        <f>C19/C6</f>
        <v>1.680735041458131</v>
      </c>
      <c r="E19" s="3">
        <v>54000</v>
      </c>
      <c r="F19" s="15">
        <v>0</v>
      </c>
      <c r="G19" s="3">
        <v>54000</v>
      </c>
    </row>
    <row r="20" spans="1:7" s="55" customFormat="1" ht="18.75">
      <c r="A20" s="2" t="s">
        <v>17</v>
      </c>
      <c r="B20" s="1" t="s">
        <v>53</v>
      </c>
      <c r="C20" s="15">
        <f t="shared" si="0"/>
        <v>583.3333333333334</v>
      </c>
      <c r="D20" s="15">
        <f>C20/C6</f>
        <v>0.21787306092975772</v>
      </c>
      <c r="E20" s="3">
        <v>7000</v>
      </c>
      <c r="F20" s="15">
        <v>7000</v>
      </c>
      <c r="G20" s="3"/>
    </row>
    <row r="21" spans="1:7" s="55" customFormat="1" ht="20.25" customHeight="1">
      <c r="A21" s="2" t="s">
        <v>18</v>
      </c>
      <c r="B21" s="50" t="s">
        <v>52</v>
      </c>
      <c r="C21" s="15">
        <f t="shared" si="0"/>
        <v>333.3333333333333</v>
      </c>
      <c r="D21" s="15">
        <f>C21/C6</f>
        <v>0.12449889195986155</v>
      </c>
      <c r="E21" s="3">
        <v>4000</v>
      </c>
      <c r="F21" s="15">
        <v>4000</v>
      </c>
      <c r="G21" s="3"/>
    </row>
    <row r="22" spans="1:7" s="55" customFormat="1" ht="18.75">
      <c r="A22" s="2" t="s">
        <v>19</v>
      </c>
      <c r="B22" s="1" t="s">
        <v>60</v>
      </c>
      <c r="C22" s="15">
        <f t="shared" si="0"/>
        <v>1333.3333333333333</v>
      </c>
      <c r="D22" s="15">
        <f>C22/C6</f>
        <v>0.4979955678394462</v>
      </c>
      <c r="E22" s="3">
        <v>16000</v>
      </c>
      <c r="F22" s="15">
        <v>16000</v>
      </c>
      <c r="G22" s="3"/>
    </row>
    <row r="23" spans="1:7" s="92" customFormat="1" ht="18.75">
      <c r="A23" s="88" t="s">
        <v>20</v>
      </c>
      <c r="B23" s="89" t="s">
        <v>62</v>
      </c>
      <c r="C23" s="90">
        <f t="shared" si="0"/>
        <v>558.3333333333334</v>
      </c>
      <c r="D23" s="90">
        <f>C23/C6</f>
        <v>0.2085356440327681</v>
      </c>
      <c r="E23" s="91">
        <v>6700</v>
      </c>
      <c r="F23" s="90">
        <v>6700</v>
      </c>
      <c r="G23" s="91"/>
    </row>
    <row r="24" spans="1:7" s="55" customFormat="1" ht="18.75">
      <c r="A24" s="2" t="s">
        <v>28</v>
      </c>
      <c r="B24" s="59"/>
      <c r="C24" s="15">
        <f t="shared" si="0"/>
        <v>0</v>
      </c>
      <c r="D24" s="15">
        <f>C24/C6</f>
        <v>0</v>
      </c>
      <c r="E24" s="3">
        <v>0</v>
      </c>
      <c r="F24" s="15">
        <v>0</v>
      </c>
      <c r="G24" s="3"/>
    </row>
    <row r="25" spans="1:7" s="54" customFormat="1" ht="18.75">
      <c r="A25" s="49" t="s">
        <v>38</v>
      </c>
      <c r="B25" s="56"/>
      <c r="C25" s="51">
        <f t="shared" si="0"/>
        <v>0</v>
      </c>
      <c r="D25" s="51">
        <f>C25/C6</f>
        <v>0</v>
      </c>
      <c r="E25" s="52">
        <v>0</v>
      </c>
      <c r="F25" s="51">
        <v>0</v>
      </c>
      <c r="G25" s="53"/>
    </row>
    <row r="26" spans="1:7" s="54" customFormat="1" ht="18.75">
      <c r="A26" s="49" t="s">
        <v>45</v>
      </c>
      <c r="B26" s="57"/>
      <c r="C26" s="51">
        <f t="shared" si="0"/>
        <v>0</v>
      </c>
      <c r="D26" s="51">
        <f>C26/C6</f>
        <v>0</v>
      </c>
      <c r="E26" s="52">
        <v>0</v>
      </c>
      <c r="F26" s="51">
        <v>0</v>
      </c>
      <c r="G26" s="52"/>
    </row>
    <row r="27" spans="1:7" s="55" customFormat="1" ht="18.75">
      <c r="A27" s="49" t="s">
        <v>55</v>
      </c>
      <c r="B27" s="1"/>
      <c r="C27" s="15">
        <f t="shared" si="0"/>
        <v>0</v>
      </c>
      <c r="D27" s="15">
        <f>C27/C6</f>
        <v>0</v>
      </c>
      <c r="E27" s="3">
        <v>0</v>
      </c>
      <c r="F27" s="15">
        <v>0</v>
      </c>
      <c r="G27" s="3"/>
    </row>
    <row r="28" spans="1:7" ht="18.75">
      <c r="A28" s="49" t="s">
        <v>56</v>
      </c>
      <c r="B28" s="1"/>
      <c r="C28" s="15">
        <f t="shared" si="0"/>
        <v>0</v>
      </c>
      <c r="D28" s="15">
        <f>C28/C6</f>
        <v>0</v>
      </c>
      <c r="E28" s="3">
        <v>0</v>
      </c>
      <c r="F28" s="15">
        <v>0</v>
      </c>
      <c r="G28" s="3"/>
    </row>
    <row r="29" spans="1:7" ht="18.75">
      <c r="A29" s="49" t="s">
        <v>57</v>
      </c>
      <c r="B29" s="1"/>
      <c r="C29" s="15">
        <f t="shared" si="0"/>
        <v>0</v>
      </c>
      <c r="D29" s="15">
        <f>C29/C6</f>
        <v>0</v>
      </c>
      <c r="E29" s="3">
        <v>0</v>
      </c>
      <c r="F29" s="15">
        <v>0</v>
      </c>
      <c r="G29" s="3"/>
    </row>
    <row r="30" spans="1:7" ht="18.75">
      <c r="A30" s="18"/>
      <c r="B30" s="19" t="s">
        <v>21</v>
      </c>
      <c r="C30" s="14">
        <f>C24+C23+C22+C21+C20+C19+C18+C17+C16+C15+C14+C25+C26+C27+C28+C29</f>
        <v>14352.178</v>
      </c>
      <c r="D30" s="14">
        <f>D24+D23+D22+D21+D20+D19+D18+D17+D16+D15+D14+D25+D26+D27+D28+D29</f>
        <v>5.3604907746321055</v>
      </c>
      <c r="E30" s="14">
        <f>E24+E23+E22+E21+E20+E19+E18+E17+E16+E15+E14+E25+E26+E27+E28+E29</f>
        <v>172226.136</v>
      </c>
      <c r="F30" s="14">
        <f>F24+F23+F22+F21+F20+F19+F18+F17+F16+F15+F14+F25+F26+F27+F28+F29</f>
        <v>68226.136</v>
      </c>
      <c r="G30" s="14">
        <f>G24+G23+G22+G21+G20+G19+G18+G17+G16+G15+G14+G25+G26+G27+G28+G29</f>
        <v>104000</v>
      </c>
    </row>
    <row r="31" spans="1:7" ht="18.75">
      <c r="A31" s="2"/>
      <c r="B31" s="1" t="s">
        <v>50</v>
      </c>
      <c r="C31" s="15"/>
      <c r="D31" s="15">
        <f>D29+D28+D27+D26+D25+D24+D23+D21+D20+D19+D18+D17+D16+D15+D14+D22</f>
        <v>5.3604907746321055</v>
      </c>
      <c r="E31" s="3"/>
      <c r="F31" s="3">
        <f>(F29+F28+F27+F26+F25+F24+F23+F22+F21+F20+F19+F18+F17+F16+F15+F14)/12/C6</f>
        <v>2.123519583675705</v>
      </c>
      <c r="G31" s="3">
        <f>(G29+G28+G27+G26+G25+G24+G23+G22+G21+G20+G19+G18+G17+G16+G15+G14)/12/C6</f>
        <v>3.2369711909564</v>
      </c>
    </row>
    <row r="32" spans="1:7" ht="37.5">
      <c r="A32" s="11" t="s">
        <v>22</v>
      </c>
      <c r="B32" s="20" t="s">
        <v>39</v>
      </c>
      <c r="C32" s="14">
        <f>D32*C6</f>
        <v>7393.66797183015</v>
      </c>
      <c r="D32" s="21">
        <f>F32/F31*D31</f>
        <v>2.761510410035912</v>
      </c>
      <c r="E32" s="14">
        <f>C32*12</f>
        <v>88724.0156619618</v>
      </c>
      <c r="F32" s="21">
        <f>D8*0.12+C40*0.12/C6</f>
        <v>1.0939523418241577</v>
      </c>
      <c r="G32" s="21">
        <f>F32/F31*G31</f>
        <v>1.667558068211754</v>
      </c>
    </row>
    <row r="33" spans="1:7" ht="37.5">
      <c r="A33" s="22" t="s">
        <v>23</v>
      </c>
      <c r="B33" s="23" t="s">
        <v>24</v>
      </c>
      <c r="C33" s="14">
        <f>D33*C6</f>
        <v>1953.256976712409</v>
      </c>
      <c r="D33" s="14">
        <f>F33/F31*D31</f>
        <v>0.729534987940692</v>
      </c>
      <c r="E33" s="14">
        <f>C33*12</f>
        <v>23439.083720548908</v>
      </c>
      <c r="F33" s="14">
        <f>D8*0.034</f>
        <v>0.28900000000000003</v>
      </c>
      <c r="G33" s="14">
        <f>F33/F31*G31</f>
        <v>0.4405349879406919</v>
      </c>
    </row>
    <row r="34" spans="1:7" ht="56.25">
      <c r="A34" s="22" t="s">
        <v>25</v>
      </c>
      <c r="B34" s="23" t="s">
        <v>26</v>
      </c>
      <c r="C34" s="24">
        <v>0</v>
      </c>
      <c r="D34" s="15">
        <f>C34/C6</f>
        <v>0</v>
      </c>
      <c r="E34" s="24">
        <f>C34*12</f>
        <v>0</v>
      </c>
      <c r="F34" s="24"/>
      <c r="G34" s="37"/>
    </row>
    <row r="35" spans="1:7" ht="18.75">
      <c r="A35" s="18"/>
      <c r="B35" s="23" t="s">
        <v>27</v>
      </c>
      <c r="C35" s="14"/>
      <c r="D35" s="14">
        <f>D33+D32+D30+D12+D34</f>
        <v>13.491536172608708</v>
      </c>
      <c r="E35" s="14"/>
      <c r="F35" s="14">
        <f>(F30+F12)/12/C6+F32+F33</f>
        <v>8.146471925499863</v>
      </c>
      <c r="G35" s="14">
        <f>(G30+G12)/12/C6+G32+G33</f>
        <v>5.345064247108846</v>
      </c>
    </row>
    <row r="36" spans="1:7" ht="18.75">
      <c r="A36" s="18"/>
      <c r="B36" s="60" t="s">
        <v>37</v>
      </c>
      <c r="C36" s="61"/>
      <c r="D36" s="62">
        <f>D35-(C7/12/C6+(D38)/C6)</f>
        <v>18.986761640102046</v>
      </c>
      <c r="E36" s="63"/>
      <c r="F36" s="14">
        <f>F35-(C7+D38*12)/12/C6</f>
        <v>13.641697392993201</v>
      </c>
      <c r="G36" s="14"/>
    </row>
    <row r="37" spans="1:6" ht="15">
      <c r="A37" s="25"/>
      <c r="B37" s="25"/>
      <c r="C37" s="26"/>
      <c r="D37" s="26"/>
      <c r="E37" s="26"/>
      <c r="F37" s="26"/>
    </row>
    <row r="38" spans="1:4" ht="20.25">
      <c r="A38" s="25"/>
      <c r="B38" s="64" t="s">
        <v>36</v>
      </c>
      <c r="C38" s="64"/>
      <c r="D38" s="27">
        <f>C40/100*88</f>
        <v>1452</v>
      </c>
    </row>
    <row r="39" spans="1:6" ht="15">
      <c r="A39" s="25"/>
      <c r="B39" s="25"/>
      <c r="C39" s="26"/>
      <c r="D39" s="26"/>
      <c r="E39" s="26"/>
      <c r="F39" s="26"/>
    </row>
    <row r="40" spans="1:7" ht="18">
      <c r="A40" s="28"/>
      <c r="B40" s="29" t="s">
        <v>29</v>
      </c>
      <c r="C40" s="30">
        <f>SUM(C41:C47)</f>
        <v>1650</v>
      </c>
      <c r="D40" s="31"/>
      <c r="E40" s="31"/>
      <c r="F40" s="31"/>
      <c r="G40" s="32"/>
    </row>
    <row r="41" spans="1:7" ht="18">
      <c r="A41" s="28"/>
      <c r="B41" s="33"/>
      <c r="C41" s="34"/>
      <c r="D41" s="31"/>
      <c r="E41" s="31"/>
      <c r="F41" s="31"/>
      <c r="G41" s="32"/>
    </row>
    <row r="42" spans="1:7" ht="18">
      <c r="A42" s="28"/>
      <c r="B42" s="33"/>
      <c r="C42" s="34"/>
      <c r="D42" s="31"/>
      <c r="E42" s="31"/>
      <c r="F42" s="31"/>
      <c r="G42" s="32"/>
    </row>
    <row r="43" spans="1:7" ht="18">
      <c r="A43" s="28"/>
      <c r="B43" s="47" t="s">
        <v>30</v>
      </c>
      <c r="C43" s="34"/>
      <c r="D43" s="31"/>
      <c r="E43" s="31"/>
      <c r="F43" s="31"/>
      <c r="G43" s="32"/>
    </row>
    <row r="44" spans="1:7" ht="18">
      <c r="A44" s="28"/>
      <c r="B44" s="33" t="s">
        <v>31</v>
      </c>
      <c r="C44" s="34">
        <v>500</v>
      </c>
      <c r="D44" s="31"/>
      <c r="E44" s="31"/>
      <c r="F44" s="31"/>
      <c r="G44" s="32"/>
    </row>
    <row r="45" spans="1:7" ht="18">
      <c r="A45" s="28"/>
      <c r="B45" s="33" t="s">
        <v>32</v>
      </c>
      <c r="C45" s="34">
        <v>350</v>
      </c>
      <c r="D45" s="31"/>
      <c r="E45" s="31"/>
      <c r="F45" s="31"/>
      <c r="G45" s="32"/>
    </row>
    <row r="46" spans="1:7" ht="18">
      <c r="A46" s="28"/>
      <c r="B46" s="33" t="s">
        <v>41</v>
      </c>
      <c r="C46" s="34">
        <v>800</v>
      </c>
      <c r="D46" s="31"/>
      <c r="E46" s="31"/>
      <c r="F46" s="31"/>
      <c r="G46" s="32"/>
    </row>
    <row r="47" spans="1:7" ht="18">
      <c r="A47" s="28"/>
      <c r="B47" s="48"/>
      <c r="C47" s="34"/>
      <c r="D47" s="31"/>
      <c r="E47" s="31"/>
      <c r="F47" s="31"/>
      <c r="G47" s="32"/>
    </row>
    <row r="48" spans="1:7" ht="93.75" customHeight="1">
      <c r="A48" s="65" t="s">
        <v>44</v>
      </c>
      <c r="B48" s="65"/>
      <c r="C48" s="65"/>
      <c r="D48" s="65"/>
      <c r="E48" s="31"/>
      <c r="F48" s="31"/>
      <c r="G48" s="32"/>
    </row>
    <row r="49" spans="1:6" ht="15">
      <c r="A49" s="25"/>
      <c r="B49" s="25"/>
      <c r="C49" s="26"/>
      <c r="D49" s="26"/>
      <c r="E49" s="26"/>
      <c r="F49" s="26"/>
    </row>
    <row r="50" spans="1:6" ht="15">
      <c r="A50" s="35"/>
      <c r="B50" s="35"/>
      <c r="C50" s="36"/>
      <c r="D50" s="36"/>
      <c r="E50" s="36"/>
      <c r="F50" s="3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3:6" ht="15"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6:C36"/>
    <mergeCell ref="D36:E36"/>
    <mergeCell ref="B38:C38"/>
    <mergeCell ref="A48:D48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2018-03-26T03:45:51Z</dcterms:modified>
  <cp:category/>
  <cp:version/>
  <cp:contentType/>
  <cp:contentStatus/>
</cp:coreProperties>
</file>